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FINANZA AGEVOLATA\documenti agevolaz\1 SETTORE A\Area A 1\302 - Innovazione e MPMI\Bando 2019\da pubblicare\"/>
    </mc:Choice>
  </mc:AlternateContent>
  <bookViews>
    <workbookView xWindow="0" yWindow="5310" windowWidth="19320" windowHeight="6690" tabRatio="598"/>
  </bookViews>
  <sheets>
    <sheet name="Calcolo Esl FINANZIAMENTO" sheetId="14" r:id="rId1"/>
    <sheet name="Calcolo ESL ABBUONO" sheetId="15" r:id="rId2"/>
  </sheets>
  <definedNames>
    <definedName name="_xlnm._FilterDatabase" localSheetId="1" hidden="1">'Calcolo ESL ABBUONO'!$A$14:$O$15</definedName>
  </definedNames>
  <calcPr calcId="162913"/>
  <customWorkbookViews>
    <customWorkbookView name="Diquattro - Visualizzazione personale" guid="{DBC6D00B-DCFF-4245-B32F-A8C1F7C5AE6A}" mergeInterval="0" personalView="1" maximized="1" windowWidth="796" windowHeight="420" tabRatio="812" activeSheetId="2"/>
    <customWorkbookView name="Serlenga - Visualizzazione personale" guid="{D895EB84-59C0-4004-AA6C-3DCCAE3D431F}" mergeInterval="0" personalView="1" maximized="1" windowWidth="796" windowHeight="438" tabRatio="812" activeSheetId="4"/>
  </customWorkbookViews>
</workbook>
</file>

<file path=xl/calcChain.xml><?xml version="1.0" encoding="utf-8"?>
<calcChain xmlns="http://schemas.openxmlformats.org/spreadsheetml/2006/main">
  <c r="A35" i="14" l="1"/>
  <c r="H15" i="15"/>
  <c r="J15" i="15" s="1"/>
  <c r="K15" i="15" s="1"/>
  <c r="C15" i="15"/>
  <c r="D15" i="15" s="1"/>
  <c r="O15" i="15" l="1"/>
  <c r="H13" i="14"/>
  <c r="A12" i="14"/>
  <c r="B11" i="14"/>
  <c r="J10" i="14"/>
  <c r="B12" i="14" l="1"/>
  <c r="C12" i="14" s="1"/>
  <c r="A13" i="14"/>
  <c r="B13" i="14" l="1"/>
  <c r="C13" i="14" s="1"/>
  <c r="A14" i="14"/>
  <c r="B14" i="14" l="1"/>
  <c r="C14" i="14" s="1"/>
  <c r="A15" i="14"/>
  <c r="A16" i="14" l="1"/>
  <c r="B15" i="14"/>
  <c r="C15" i="14" s="1"/>
  <c r="B16" i="14" l="1"/>
  <c r="C16" i="14" s="1"/>
  <c r="A17" i="14"/>
  <c r="B17" i="14" l="1"/>
  <c r="C17" i="14" s="1"/>
  <c r="A18" i="14"/>
  <c r="B18" i="14" l="1"/>
  <c r="C18" i="14" s="1"/>
  <c r="A19" i="14"/>
  <c r="A20" i="14" l="1"/>
  <c r="B19" i="14"/>
  <c r="C19" i="14" s="1"/>
  <c r="B20" i="14" l="1"/>
  <c r="C20" i="14" s="1"/>
  <c r="A21" i="14"/>
  <c r="B21" i="14" l="1"/>
  <c r="C21" i="14" s="1"/>
  <c r="A22" i="14"/>
  <c r="B22" i="14" l="1"/>
  <c r="C22" i="14" s="1"/>
  <c r="A23" i="14"/>
  <c r="A24" i="14" l="1"/>
  <c r="B23" i="14"/>
  <c r="C23" i="14" s="1"/>
  <c r="B24" i="14" l="1"/>
  <c r="C24" i="14" s="1"/>
  <c r="A25" i="14"/>
  <c r="B25" i="14" l="1"/>
  <c r="C25" i="14" s="1"/>
  <c r="A26" i="14"/>
  <c r="B26" i="14" l="1"/>
  <c r="C26" i="14" s="1"/>
  <c r="A27" i="14"/>
  <c r="A28" i="14" l="1"/>
  <c r="B27" i="14"/>
  <c r="C27" i="14" s="1"/>
  <c r="B28" i="14" l="1"/>
  <c r="C28" i="14" s="1"/>
  <c r="A29" i="14"/>
  <c r="B29" i="14" l="1"/>
  <c r="C29" i="14" s="1"/>
  <c r="A30" i="14"/>
  <c r="B30" i="14" l="1"/>
  <c r="C30" i="14" s="1"/>
  <c r="A31" i="14"/>
  <c r="A32" i="14" l="1"/>
  <c r="B31" i="14"/>
  <c r="C31" i="14" s="1"/>
  <c r="B32" i="14" l="1"/>
  <c r="C32" i="14" s="1"/>
  <c r="A33" i="14"/>
  <c r="B33" i="14" l="1"/>
  <c r="C33" i="14" s="1"/>
  <c r="A34" i="14"/>
  <c r="B34" i="14" l="1"/>
  <c r="C34" i="14" l="1"/>
  <c r="B35" i="14"/>
  <c r="C35" i="14" s="1"/>
  <c r="A38" i="14"/>
  <c r="A39" i="14" l="1"/>
  <c r="B38" i="14"/>
  <c r="C38" i="14" s="1"/>
  <c r="B39" i="14" l="1"/>
  <c r="C39" i="14" s="1"/>
  <c r="A40" i="14"/>
  <c r="A41" i="14" l="1"/>
  <c r="B40" i="14"/>
  <c r="C40" i="14" s="1"/>
  <c r="A42" i="14" l="1"/>
  <c r="B41" i="14"/>
  <c r="C41" i="14" s="1"/>
  <c r="A43" i="14" l="1"/>
  <c r="B42" i="14"/>
  <c r="C42" i="14" s="1"/>
  <c r="B43" i="14" l="1"/>
  <c r="C43" i="14" s="1"/>
  <c r="A44" i="14"/>
  <c r="A45" i="14" l="1"/>
  <c r="B44" i="14"/>
  <c r="C44" i="14" s="1"/>
  <c r="A46" i="14" l="1"/>
  <c r="B45" i="14"/>
  <c r="C45" i="14" s="1"/>
  <c r="A47" i="14" l="1"/>
  <c r="B46" i="14"/>
  <c r="C46" i="14" s="1"/>
  <c r="B47" i="14" l="1"/>
  <c r="C47" i="14" s="1"/>
  <c r="A48" i="14"/>
  <c r="A49" i="14" l="1"/>
  <c r="B48" i="14"/>
  <c r="C48" i="14" s="1"/>
  <c r="A50" i="14" l="1"/>
  <c r="B49" i="14"/>
  <c r="C49" i="14" s="1"/>
  <c r="A51" i="14" l="1"/>
  <c r="B50" i="14"/>
  <c r="C50" i="14" s="1"/>
  <c r="B51" i="14" l="1"/>
  <c r="C51" i="14" s="1"/>
  <c r="A52" i="14"/>
  <c r="A53" i="14" l="1"/>
  <c r="B52" i="14"/>
  <c r="C52" i="14" s="1"/>
  <c r="A54" i="14" l="1"/>
  <c r="B53" i="14"/>
  <c r="C53" i="14" s="1"/>
  <c r="A55" i="14" l="1"/>
  <c r="B54" i="14"/>
  <c r="C54" i="14" s="1"/>
  <c r="B55" i="14" l="1"/>
  <c r="C55" i="14" s="1"/>
  <c r="A56" i="14"/>
  <c r="A57" i="14" l="1"/>
  <c r="B56" i="14"/>
  <c r="C56" i="14" s="1"/>
  <c r="A58" i="14" l="1"/>
  <c r="B57" i="14"/>
  <c r="C57" i="14" s="1"/>
  <c r="A59" i="14" l="1"/>
  <c r="B58" i="14"/>
  <c r="C58" i="14" s="1"/>
  <c r="B59" i="14" l="1"/>
  <c r="C59" i="14" s="1"/>
  <c r="A60" i="14"/>
  <c r="A61" i="14" l="1"/>
  <c r="B60" i="14"/>
  <c r="C60" i="14" s="1"/>
  <c r="A62" i="14" l="1"/>
  <c r="B61" i="14"/>
  <c r="C61" i="14" s="1"/>
  <c r="A63" i="14" l="1"/>
  <c r="B62" i="14"/>
  <c r="C62" i="14" s="1"/>
  <c r="B63" i="14" l="1"/>
  <c r="C63" i="14" s="1"/>
  <c r="A64" i="14"/>
  <c r="A65" i="14" l="1"/>
  <c r="B64" i="14"/>
  <c r="C64" i="14" s="1"/>
  <c r="A66" i="14" l="1"/>
  <c r="B65" i="14"/>
  <c r="C65" i="14" s="1"/>
  <c r="A67" i="14" l="1"/>
  <c r="B66" i="14"/>
  <c r="C66" i="14" s="1"/>
  <c r="B67" i="14" l="1"/>
  <c r="C67" i="14" s="1"/>
  <c r="A68" i="14"/>
  <c r="B68" i="14" l="1"/>
  <c r="C68" i="14" s="1"/>
  <c r="A69" i="14"/>
  <c r="A70" i="14" l="1"/>
  <c r="B69" i="14"/>
  <c r="C69" i="14" s="1"/>
  <c r="A71" i="14" l="1"/>
  <c r="B70" i="14"/>
  <c r="C70" i="14" s="1"/>
  <c r="B71" i="14" l="1"/>
  <c r="C71" i="14" s="1"/>
  <c r="A72" i="14"/>
  <c r="B72" i="14" l="1"/>
  <c r="C72" i="14" s="1"/>
  <c r="A73" i="14"/>
  <c r="A74" i="14" l="1"/>
  <c r="B73" i="14"/>
  <c r="C73" i="14" s="1"/>
  <c r="B74" i="14" l="1"/>
  <c r="C74" i="14" s="1"/>
  <c r="A75" i="14"/>
  <c r="B75" i="14" l="1"/>
  <c r="C75" i="14" s="1"/>
  <c r="A76" i="14"/>
  <c r="B76" i="14" l="1"/>
  <c r="C76" i="14" s="1"/>
  <c r="A77" i="14"/>
  <c r="A78" i="14" l="1"/>
  <c r="B77" i="14"/>
  <c r="C77" i="14" s="1"/>
  <c r="B78" i="14" l="1"/>
  <c r="C78" i="14" s="1"/>
  <c r="A79" i="14"/>
  <c r="B79" i="14" l="1"/>
  <c r="C79" i="14" s="1"/>
  <c r="A80" i="14"/>
  <c r="A81" i="14" l="1"/>
  <c r="B80" i="14"/>
  <c r="C80" i="14" s="1"/>
  <c r="A82" i="14" l="1"/>
  <c r="B81" i="14"/>
  <c r="C81" i="14" s="1"/>
  <c r="A83" i="14" l="1"/>
  <c r="B82" i="14"/>
  <c r="C82" i="14" s="1"/>
  <c r="B83" i="14" l="1"/>
  <c r="C83" i="14" s="1"/>
  <c r="A84" i="14"/>
  <c r="B84" i="14" l="1"/>
  <c r="C84" i="14" s="1"/>
  <c r="A85" i="14"/>
  <c r="A86" i="14" l="1"/>
  <c r="B85" i="14"/>
  <c r="C85" i="14" s="1"/>
  <c r="B86" i="14" l="1"/>
  <c r="C86" i="14" s="1"/>
  <c r="A87" i="14"/>
  <c r="B87" i="14" l="1"/>
  <c r="C87" i="14" s="1"/>
  <c r="A88" i="14"/>
  <c r="A89" i="14" l="1"/>
  <c r="B88" i="14"/>
  <c r="C88" i="14" s="1"/>
  <c r="A90" i="14" l="1"/>
  <c r="B89" i="14"/>
  <c r="C89" i="14" s="1"/>
  <c r="A91" i="14" l="1"/>
  <c r="B90" i="14"/>
  <c r="C90" i="14" s="1"/>
  <c r="B91" i="14" l="1"/>
  <c r="C91" i="14" s="1"/>
  <c r="A92" i="14"/>
  <c r="B92" i="14" l="1"/>
  <c r="C92" i="14" s="1"/>
  <c r="A93" i="14"/>
  <c r="A94" i="14" l="1"/>
  <c r="B93" i="14"/>
  <c r="C93" i="14" s="1"/>
  <c r="B94" i="14" l="1"/>
  <c r="C94" i="14" s="1"/>
  <c r="A95" i="14"/>
  <c r="B95" i="14" l="1"/>
  <c r="C95" i="14" s="1"/>
  <c r="A96" i="14"/>
  <c r="A97" i="14" l="1"/>
  <c r="B96" i="14"/>
  <c r="C96" i="14" s="1"/>
  <c r="A98" i="14" l="1"/>
  <c r="B97" i="14"/>
  <c r="C97" i="14" s="1"/>
  <c r="A99" i="14" l="1"/>
  <c r="B98" i="14"/>
  <c r="C98" i="14" s="1"/>
  <c r="B99" i="14" l="1"/>
  <c r="C99" i="14" s="1"/>
  <c r="A100" i="14"/>
  <c r="A101" i="14" l="1"/>
  <c r="B100" i="14"/>
  <c r="C100" i="14" s="1"/>
  <c r="B101" i="14" l="1"/>
  <c r="C101" i="14" s="1"/>
  <c r="A102" i="14"/>
  <c r="A103" i="14" l="1"/>
  <c r="B102" i="14"/>
  <c r="C102" i="14" s="1"/>
  <c r="A104" i="14" l="1"/>
  <c r="B103" i="14"/>
  <c r="C103" i="14" s="1"/>
  <c r="B104" i="14" l="1"/>
  <c r="C104" i="14" s="1"/>
  <c r="A105" i="14"/>
  <c r="B105" i="14" l="1"/>
  <c r="C105" i="14" s="1"/>
  <c r="A106" i="14"/>
  <c r="A107" i="14" l="1"/>
  <c r="B106" i="14"/>
  <c r="C106" i="14" s="1"/>
  <c r="A108" i="14" l="1"/>
  <c r="B107" i="14"/>
  <c r="C107" i="14" s="1"/>
  <c r="B108" i="14" l="1"/>
  <c r="C108" i="14" s="1"/>
  <c r="A109" i="14"/>
  <c r="B109" i="14" l="1"/>
  <c r="C109" i="14" s="1"/>
  <c r="A110" i="14"/>
  <c r="A111" i="14" l="1"/>
  <c r="B110" i="14"/>
  <c r="C110" i="14" s="1"/>
  <c r="A112" i="14" l="1"/>
  <c r="B111" i="14"/>
  <c r="C111" i="14" s="1"/>
  <c r="B112" i="14" l="1"/>
  <c r="C112" i="14" s="1"/>
  <c r="A113" i="14"/>
  <c r="B113" i="14" l="1"/>
  <c r="C113" i="14" s="1"/>
  <c r="A114" i="14"/>
  <c r="A115" i="14" l="1"/>
  <c r="B114" i="14"/>
  <c r="C114" i="14" s="1"/>
  <c r="A116" i="14" l="1"/>
  <c r="B115" i="14"/>
  <c r="C115" i="14" s="1"/>
  <c r="B116" i="14" l="1"/>
  <c r="C116" i="14" s="1"/>
  <c r="A117" i="14"/>
  <c r="B117" i="14" l="1"/>
  <c r="C117" i="14" s="1"/>
  <c r="A118" i="14"/>
  <c r="A119" i="14" l="1"/>
  <c r="B118" i="14"/>
  <c r="C118" i="14" s="1"/>
  <c r="A120" i="14" l="1"/>
  <c r="B119" i="14"/>
  <c r="C119" i="14" s="1"/>
  <c r="B120" i="14" l="1"/>
  <c r="C120" i="14" s="1"/>
  <c r="A121" i="14"/>
  <c r="B121" i="14" l="1"/>
  <c r="C121" i="14" s="1"/>
  <c r="A122" i="14"/>
  <c r="A123" i="14" l="1"/>
  <c r="B122" i="14"/>
  <c r="C122" i="14" s="1"/>
  <c r="A124" i="14" l="1"/>
  <c r="B123" i="14"/>
  <c r="C123" i="14" s="1"/>
  <c r="B124" i="14" l="1"/>
  <c r="C124" i="14" s="1"/>
  <c r="A125" i="14"/>
  <c r="B125" i="14" l="1"/>
  <c r="C125" i="14" s="1"/>
  <c r="A126" i="14"/>
  <c r="A127" i="14" l="1"/>
  <c r="B126" i="14"/>
  <c r="C126" i="14" s="1"/>
  <c r="A128" i="14" l="1"/>
  <c r="B127" i="14"/>
  <c r="C127" i="14" s="1"/>
  <c r="B128" i="14" l="1"/>
  <c r="C128" i="14" s="1"/>
  <c r="A129" i="14"/>
  <c r="B129" i="14" l="1"/>
  <c r="C129" i="14" s="1"/>
  <c r="A130" i="14"/>
  <c r="A131" i="14" l="1"/>
  <c r="B130" i="14"/>
  <c r="C130" i="14" s="1"/>
  <c r="A132" i="14" l="1"/>
  <c r="B131" i="14"/>
  <c r="C131" i="14" s="1"/>
  <c r="B132" i="14" l="1"/>
  <c r="C132" i="14" s="1"/>
  <c r="A133" i="14"/>
  <c r="B133" i="14" l="1"/>
  <c r="C133" i="14" s="1"/>
  <c r="A134" i="14"/>
  <c r="A135" i="14" l="1"/>
  <c r="B134" i="14"/>
  <c r="C134" i="14" s="1"/>
  <c r="A136" i="14" l="1"/>
  <c r="B135" i="14"/>
  <c r="C135" i="14" s="1"/>
  <c r="B136" i="14" l="1"/>
  <c r="C136" i="14" s="1"/>
  <c r="A137" i="14"/>
  <c r="B137" i="14" l="1"/>
  <c r="C137" i="14" s="1"/>
  <c r="A138" i="14"/>
  <c r="A139" i="14" l="1"/>
  <c r="B138" i="14"/>
  <c r="C138" i="14" s="1"/>
  <c r="A140" i="14" l="1"/>
  <c r="B139" i="14"/>
  <c r="C139" i="14" s="1"/>
  <c r="B140" i="14" l="1"/>
  <c r="C140" i="14" s="1"/>
  <c r="A141" i="14"/>
  <c r="B141" i="14" l="1"/>
  <c r="C141" i="14" s="1"/>
  <c r="A142" i="14"/>
  <c r="A143" i="14" l="1"/>
  <c r="B142" i="14"/>
  <c r="C142" i="14" s="1"/>
  <c r="A144" i="14" l="1"/>
  <c r="B143" i="14"/>
  <c r="C143" i="14" s="1"/>
  <c r="B144" i="14" l="1"/>
  <c r="C144" i="14" s="1"/>
  <c r="A145" i="14"/>
  <c r="B145" i="14" l="1"/>
  <c r="C145" i="14" s="1"/>
  <c r="A146" i="14"/>
  <c r="A147" i="14" l="1"/>
  <c r="B146" i="14"/>
  <c r="C146" i="14" s="1"/>
  <c r="A148" i="14" l="1"/>
  <c r="B147" i="14"/>
  <c r="C147" i="14" s="1"/>
  <c r="B148" i="14" l="1"/>
  <c r="C148" i="14" s="1"/>
  <c r="A149" i="14"/>
  <c r="B149" i="14" l="1"/>
  <c r="C149" i="14" s="1"/>
  <c r="A150" i="14"/>
  <c r="A151" i="14" l="1"/>
  <c r="B150" i="14"/>
  <c r="C150" i="14" s="1"/>
  <c r="A152" i="14" l="1"/>
  <c r="B151" i="14"/>
  <c r="C151" i="14" s="1"/>
  <c r="B152" i="14" l="1"/>
  <c r="C152" i="14" s="1"/>
  <c r="A153" i="14"/>
  <c r="B153" i="14" l="1"/>
  <c r="C153" i="14" s="1"/>
  <c r="A154" i="14"/>
  <c r="A155" i="14" l="1"/>
  <c r="B154" i="14"/>
  <c r="C154" i="14" s="1"/>
  <c r="A156" i="14" l="1"/>
  <c r="B155" i="14"/>
  <c r="C155" i="14" s="1"/>
  <c r="B156" i="14" l="1"/>
  <c r="C156" i="14" s="1"/>
  <c r="A157" i="14"/>
  <c r="B157" i="14" l="1"/>
  <c r="C157" i="14" s="1"/>
  <c r="A158" i="14"/>
  <c r="A159" i="14" l="1"/>
  <c r="B158" i="14"/>
  <c r="C158" i="14" s="1"/>
  <c r="A160" i="14" l="1"/>
  <c r="B159" i="14"/>
  <c r="C159" i="14" s="1"/>
  <c r="B160" i="14" l="1"/>
  <c r="C160" i="14" s="1"/>
  <c r="A161" i="14"/>
  <c r="B161" i="14" l="1"/>
  <c r="C161" i="14" s="1"/>
  <c r="A162" i="14"/>
  <c r="A163" i="14" l="1"/>
  <c r="B162" i="14"/>
  <c r="C162" i="14" s="1"/>
  <c r="A164" i="14" l="1"/>
  <c r="B163" i="14"/>
  <c r="C163" i="14" s="1"/>
  <c r="B164" i="14" l="1"/>
  <c r="C164" i="14" s="1"/>
  <c r="A165" i="14"/>
  <c r="B165" i="14" l="1"/>
  <c r="C165" i="14" s="1"/>
  <c r="A166" i="14"/>
  <c r="A167" i="14" l="1"/>
  <c r="B166" i="14"/>
  <c r="C166" i="14" s="1"/>
  <c r="A168" i="14" l="1"/>
  <c r="B167" i="14"/>
  <c r="C167" i="14" s="1"/>
  <c r="B168" i="14" l="1"/>
  <c r="C168" i="14" s="1"/>
  <c r="A169" i="14"/>
  <c r="B169" i="14" l="1"/>
  <c r="C169" i="14" s="1"/>
  <c r="A170" i="14"/>
  <c r="A171" i="14" l="1"/>
  <c r="B170" i="14"/>
  <c r="C170" i="14" s="1"/>
  <c r="A172" i="14" l="1"/>
  <c r="B171" i="14"/>
  <c r="C171" i="14" s="1"/>
  <c r="B172" i="14" l="1"/>
  <c r="C172" i="14" s="1"/>
  <c r="A173" i="14"/>
  <c r="B173" i="14" l="1"/>
  <c r="C173" i="14" s="1"/>
  <c r="A174" i="14"/>
  <c r="A175" i="14" l="1"/>
  <c r="B174" i="14"/>
  <c r="C174" i="14" s="1"/>
  <c r="A176" i="14" l="1"/>
  <c r="B175" i="14"/>
  <c r="C175" i="14" s="1"/>
  <c r="B176" i="14" l="1"/>
  <c r="C176" i="14" s="1"/>
  <c r="A177" i="14"/>
  <c r="B177" i="14" l="1"/>
  <c r="C177" i="14" s="1"/>
  <c r="A178" i="14"/>
  <c r="A179" i="14" l="1"/>
  <c r="B178" i="14"/>
  <c r="C178" i="14" s="1"/>
  <c r="A180" i="14" l="1"/>
  <c r="B179" i="14"/>
  <c r="C179" i="14" s="1"/>
  <c r="B180" i="14" l="1"/>
  <c r="C180" i="14" s="1"/>
  <c r="A181" i="14"/>
  <c r="B181" i="14" l="1"/>
  <c r="C181" i="14" s="1"/>
  <c r="A182" i="14"/>
  <c r="A183" i="14" l="1"/>
  <c r="B182" i="14"/>
  <c r="C182" i="14" s="1"/>
  <c r="A184" i="14" l="1"/>
  <c r="B183" i="14"/>
  <c r="C183" i="14" s="1"/>
  <c r="B184" i="14" l="1"/>
  <c r="C184" i="14" s="1"/>
  <c r="A185" i="14"/>
  <c r="B185" i="14" l="1"/>
  <c r="C185" i="14" s="1"/>
  <c r="A186" i="14"/>
  <c r="A187" i="14" l="1"/>
  <c r="B186" i="14"/>
  <c r="C186" i="14" s="1"/>
  <c r="A188" i="14" l="1"/>
  <c r="B187" i="14"/>
  <c r="C187" i="14" s="1"/>
  <c r="B188" i="14" l="1"/>
  <c r="C188" i="14" s="1"/>
  <c r="A189" i="14"/>
  <c r="B189" i="14" l="1"/>
  <c r="C189" i="14" s="1"/>
  <c r="A190" i="14"/>
  <c r="A191" i="14" l="1"/>
  <c r="B190" i="14"/>
  <c r="C190" i="14" s="1"/>
  <c r="A192" i="14" l="1"/>
  <c r="B191" i="14"/>
  <c r="C191" i="14" s="1"/>
  <c r="B192" i="14" l="1"/>
  <c r="C192" i="14" s="1"/>
  <c r="A193" i="14"/>
  <c r="B193" i="14" l="1"/>
  <c r="C193" i="14" s="1"/>
  <c r="A194" i="14"/>
  <c r="A195" i="14" l="1"/>
  <c r="B194" i="14"/>
  <c r="C194" i="14" s="1"/>
  <c r="A196" i="14" l="1"/>
  <c r="B195" i="14"/>
  <c r="C195" i="14" s="1"/>
  <c r="B196" i="14" l="1"/>
  <c r="C196" i="14" s="1"/>
  <c r="A197" i="14"/>
  <c r="B197" i="14" l="1"/>
  <c r="C197" i="14" s="1"/>
  <c r="A198" i="14"/>
  <c r="A199" i="14" l="1"/>
  <c r="B198" i="14"/>
  <c r="C198" i="14" s="1"/>
  <c r="A200" i="14" l="1"/>
  <c r="B199" i="14"/>
  <c r="C199" i="14" s="1"/>
  <c r="B200" i="14" l="1"/>
  <c r="C200" i="14" s="1"/>
  <c r="A201" i="14"/>
  <c r="B201" i="14" l="1"/>
  <c r="C201" i="14" s="1"/>
  <c r="A202" i="14"/>
  <c r="A203" i="14" l="1"/>
  <c r="B202" i="14"/>
  <c r="C202" i="14" s="1"/>
  <c r="A204" i="14" l="1"/>
  <c r="B203" i="14"/>
  <c r="C203" i="14" s="1"/>
  <c r="B204" i="14" l="1"/>
  <c r="C204" i="14" s="1"/>
  <c r="A205" i="14"/>
  <c r="B205" i="14" l="1"/>
  <c r="C205" i="14" s="1"/>
  <c r="A206" i="14"/>
  <c r="A207" i="14" l="1"/>
  <c r="B206" i="14"/>
  <c r="C206" i="14" s="1"/>
  <c r="A208" i="14" l="1"/>
  <c r="B207" i="14"/>
  <c r="C207" i="14" s="1"/>
  <c r="B208" i="14" l="1"/>
  <c r="C208" i="14" s="1"/>
  <c r="A209" i="14"/>
  <c r="B209" i="14" l="1"/>
  <c r="C209" i="14" s="1"/>
  <c r="A210" i="14"/>
  <c r="A211" i="14" l="1"/>
  <c r="B210" i="14"/>
  <c r="C210" i="14" s="1"/>
  <c r="A212" i="14" l="1"/>
  <c r="B211" i="14"/>
  <c r="C211" i="14" s="1"/>
  <c r="B212" i="14" l="1"/>
  <c r="C212" i="14" s="1"/>
  <c r="A213" i="14"/>
  <c r="B213" i="14" s="1"/>
  <c r="C213" i="14" s="1"/>
  <c r="J11" i="14" l="1"/>
  <c r="J12" i="14" s="1"/>
  <c r="L15" i="15" s="1"/>
  <c r="M15" i="15" s="1"/>
  <c r="P15" i="15" s="1"/>
</calcChain>
</file>

<file path=xl/comments1.xml><?xml version="1.0" encoding="utf-8"?>
<comments xmlns="http://schemas.openxmlformats.org/spreadsheetml/2006/main">
  <authors>
    <author>lamartina</author>
  </authors>
  <commentList>
    <comment ref="G14" authorId="0" shapeId="0">
      <text>
        <r>
          <rPr>
            <sz val="9"/>
            <color indexed="81"/>
            <rFont val="Tahoma"/>
            <family val="2"/>
          </rPr>
          <t>Si ricorda che l'ammortamento è all'italiana.
Il calcolo va applicato solo alla quota bancaria (colonna D).
Si consiglia di utilizzare un file di calcolo delle rate (link ipertestuale come esempio)</t>
        </r>
      </text>
    </comment>
    <comment ref="I14" authorId="0" shapeId="0">
      <text>
        <r>
          <rPr>
            <sz val="9"/>
            <color indexed="81"/>
            <rFont val="Tahoma"/>
            <family val="2"/>
          </rPr>
          <t>Si ricorda che l'ammortamento è all'italiana.
il calcolo va applicato solo alla quota bancaria (colonna D) utilizzando un tasso finito pari al 2,75%, con durata pari a quella deliberata dalla banca.
Si consiglia di utilizzare un file di calcolo delle rate (link ipertestuale come esempio)</t>
        </r>
      </text>
    </comment>
  </commentList>
</comments>
</file>

<file path=xl/sharedStrings.xml><?xml version="1.0" encoding="utf-8"?>
<sst xmlns="http://schemas.openxmlformats.org/spreadsheetml/2006/main" count="52" uniqueCount="41">
  <si>
    <t>Rate</t>
  </si>
  <si>
    <t>Spread</t>
  </si>
  <si>
    <t>Esl Rata</t>
  </si>
  <si>
    <t>Esl %</t>
  </si>
  <si>
    <t>Esl Totale</t>
  </si>
  <si>
    <t>Capitale Residuo</t>
  </si>
  <si>
    <t>Frequenza</t>
  </si>
  <si>
    <t>Tasso Rif</t>
  </si>
  <si>
    <t>Tasso Ag.</t>
  </si>
  <si>
    <t>Quota Reg.</t>
  </si>
  <si>
    <t>Euribor/Eurirs</t>
  </si>
  <si>
    <t>Tot. progetto ammesso</t>
  </si>
  <si>
    <t>Tot. deliberato</t>
  </si>
  <si>
    <t xml:space="preserve">ESL Finanziamento </t>
  </si>
  <si>
    <t>Media impresa</t>
  </si>
  <si>
    <t>Micro/Piccola impresa</t>
  </si>
  <si>
    <t>Montante Interessi con tasso finito 2,75%</t>
  </si>
  <si>
    <t>60 senza preamm.to</t>
  </si>
  <si>
    <t>60 mesi con preamm.to di 6 mesi</t>
  </si>
  <si>
    <t>72  mesi senza preamm.to</t>
  </si>
  <si>
    <t>72 mesi con preamm.to di 12 mesi</t>
  </si>
  <si>
    <t>Durata piano di amm.to</t>
  </si>
  <si>
    <t>Quota fondo pubblico</t>
  </si>
  <si>
    <t>Importo ammesso agevolazione (quota pubblica + quota bancaria)</t>
  </si>
  <si>
    <t>Importo quota pubblica</t>
  </si>
  <si>
    <t>Importo quota bancaria</t>
  </si>
  <si>
    <t xml:space="preserve">Montante interessi su quota bancaria </t>
  </si>
  <si>
    <t>Tasso finito bancario (spread + EURIBOR/IRS)</t>
  </si>
  <si>
    <t>Rate complessive</t>
  </si>
  <si>
    <t>Preammortamento</t>
  </si>
  <si>
    <t xml:space="preserve">TABELLA DI CALCOLO DELL'ESL DEL FINANZIAMENTO </t>
  </si>
  <si>
    <t>TABELLA RIEPILOGATIVA DEI PIANI DI AMMORTAMENTO</t>
  </si>
  <si>
    <t>ESL max concedibile</t>
  </si>
  <si>
    <t>Massimale ESL rispettato</t>
  </si>
  <si>
    <t>Rate effettive</t>
  </si>
  <si>
    <t xml:space="preserve">N.B. il beneficiario deve compilare solamente le celle evidenziate in azzurro </t>
  </si>
  <si>
    <r>
      <t xml:space="preserve">Importo massimo di abbuono concedibile
</t>
    </r>
    <r>
      <rPr>
        <b/>
        <i/>
        <sz val="11"/>
        <color theme="1"/>
        <rFont val="Calibri"/>
        <family val="2"/>
        <scheme val="minor"/>
      </rPr>
      <t>(75% o 90% degli interessi su quota banca)</t>
    </r>
  </si>
  <si>
    <t>Abbuono (max 50.000)</t>
  </si>
  <si>
    <t>ESL Abbuono</t>
  </si>
  <si>
    <t>ESL Complessivo</t>
  </si>
  <si>
    <t>Dimensione d'impresa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</si>
</sst>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[$€]\ * #,##0.00_-;\-[$€]\ * #,##0.00_-;_-[$€]\ * &quot;-&quot;??_-;_-@_-"/>
    <numFmt numFmtId="165" formatCode="0.000%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ourier"/>
      <family val="3"/>
    </font>
    <font>
      <sz val="10"/>
      <color theme="0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9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10">
    <xf numFmtId="0" fontId="0" fillId="0" borderId="0" xfId="0"/>
    <xf numFmtId="2" fontId="0" fillId="0" borderId="0" xfId="0" applyNumberFormat="1"/>
    <xf numFmtId="0" fontId="4" fillId="0" borderId="0" xfId="0" applyFont="1"/>
    <xf numFmtId="10" fontId="0" fillId="0" borderId="0" xfId="0" applyNumberFormat="1"/>
    <xf numFmtId="9" fontId="4" fillId="0" borderId="0" xfId="0" applyNumberFormat="1" applyFont="1"/>
    <xf numFmtId="0" fontId="6" fillId="0" borderId="0" xfId="6" applyFont="1" applyAlignment="1">
      <alignment horizontal="center" vertical="center" wrapText="1"/>
    </xf>
    <xf numFmtId="9" fontId="1" fillId="0" borderId="0" xfId="5" applyFont="1"/>
    <xf numFmtId="0" fontId="1" fillId="0" borderId="0" xfId="6"/>
    <xf numFmtId="43" fontId="1" fillId="0" borderId="0" xfId="7" applyFont="1" applyFill="1"/>
    <xf numFmtId="0" fontId="1" fillId="0" borderId="0" xfId="6" applyFill="1"/>
    <xf numFmtId="0" fontId="1" fillId="0" borderId="0" xfId="6" applyFont="1" applyFill="1"/>
    <xf numFmtId="10" fontId="1" fillId="0" borderId="0" xfId="5" applyNumberFormat="1" applyFont="1" applyFill="1"/>
    <xf numFmtId="9" fontId="1" fillId="0" borderId="0" xfId="5" applyFont="1" applyFill="1"/>
    <xf numFmtId="165" fontId="1" fillId="0" borderId="0" xfId="5" applyNumberFormat="1" applyFont="1" applyFill="1"/>
    <xf numFmtId="165" fontId="6" fillId="0" borderId="0" xfId="5" applyNumberFormat="1" applyFont="1" applyFill="1"/>
    <xf numFmtId="9" fontId="6" fillId="0" borderId="0" xfId="5" applyFont="1" applyFill="1"/>
    <xf numFmtId="43" fontId="6" fillId="0" borderId="0" xfId="7" applyFont="1" applyFill="1"/>
    <xf numFmtId="0" fontId="1" fillId="0" borderId="0" xfId="6" applyFont="1"/>
    <xf numFmtId="43" fontId="7" fillId="0" borderId="0" xfId="7" applyFont="1" applyFill="1"/>
    <xf numFmtId="0" fontId="7" fillId="0" borderId="0" xfId="6" applyFont="1"/>
    <xf numFmtId="9" fontId="7" fillId="0" borderId="0" xfId="6" applyNumberFormat="1" applyFont="1"/>
    <xf numFmtId="0" fontId="1" fillId="0" borderId="0" xfId="6" applyAlignment="1">
      <alignment horizontal="center" vertical="center"/>
    </xf>
    <xf numFmtId="9" fontId="8" fillId="0" borderId="2" xfId="3" applyFont="1" applyFill="1" applyBorder="1" applyAlignment="1">
      <alignment horizontal="center" vertical="center"/>
    </xf>
    <xf numFmtId="9" fontId="6" fillId="2" borderId="3" xfId="5" applyFont="1" applyFill="1" applyBorder="1" applyAlignment="1">
      <alignment horizontal="center" vertical="center" wrapText="1"/>
    </xf>
    <xf numFmtId="0" fontId="6" fillId="2" borderId="4" xfId="6" applyFont="1" applyFill="1" applyBorder="1" applyAlignment="1">
      <alignment horizontal="center" vertical="center" wrapText="1"/>
    </xf>
    <xf numFmtId="0" fontId="6" fillId="3" borderId="4" xfId="6" applyFont="1" applyFill="1" applyBorder="1" applyAlignment="1">
      <alignment horizontal="center" vertical="center" wrapText="1"/>
    </xf>
    <xf numFmtId="0" fontId="6" fillId="4" borderId="4" xfId="6" applyFont="1" applyFill="1" applyBorder="1" applyAlignment="1">
      <alignment horizontal="center" vertical="center" wrapText="1"/>
    </xf>
    <xf numFmtId="0" fontId="6" fillId="2" borderId="5" xfId="6" applyFont="1" applyFill="1" applyBorder="1" applyAlignment="1">
      <alignment horizontal="center" vertical="center" wrapText="1"/>
    </xf>
    <xf numFmtId="0" fontId="11" fillId="0" borderId="0" xfId="0" applyFont="1"/>
    <xf numFmtId="0" fontId="13" fillId="0" borderId="0" xfId="6" applyFont="1"/>
    <xf numFmtId="4" fontId="1" fillId="0" borderId="2" xfId="6" applyNumberFormat="1" applyFill="1" applyBorder="1" applyAlignment="1">
      <alignment horizontal="center" vertical="center"/>
    </xf>
    <xf numFmtId="165" fontId="8" fillId="0" borderId="2" xfId="3" applyNumberFormat="1" applyFont="1" applyFill="1" applyBorder="1" applyAlignment="1">
      <alignment horizontal="center" vertical="center"/>
    </xf>
    <xf numFmtId="0" fontId="14" fillId="0" borderId="0" xfId="6" applyFont="1" applyBorder="1"/>
    <xf numFmtId="0" fontId="17" fillId="0" borderId="0" xfId="0" applyFont="1"/>
    <xf numFmtId="0" fontId="14" fillId="0" borderId="0" xfId="0" applyFont="1"/>
    <xf numFmtId="0" fontId="7" fillId="0" borderId="0" xfId="0" applyFont="1"/>
    <xf numFmtId="0" fontId="15" fillId="0" borderId="1" xfId="0" applyFont="1" applyBorder="1"/>
    <xf numFmtId="165" fontId="14" fillId="0" borderId="1" xfId="3" applyNumberFormat="1" applyFont="1" applyBorder="1"/>
    <xf numFmtId="0" fontId="14" fillId="0" borderId="1" xfId="0" applyFont="1" applyBorder="1"/>
    <xf numFmtId="2" fontId="14" fillId="0" borderId="0" xfId="0" applyNumberFormat="1" applyFont="1"/>
    <xf numFmtId="10" fontId="14" fillId="0" borderId="0" xfId="0" applyNumberFormat="1" applyFont="1"/>
    <xf numFmtId="0" fontId="15" fillId="0" borderId="7" xfId="0" applyFont="1" applyBorder="1"/>
    <xf numFmtId="4" fontId="14" fillId="0" borderId="11" xfId="0" applyNumberFormat="1" applyFont="1" applyBorder="1"/>
    <xf numFmtId="0" fontId="14" fillId="0" borderId="11" xfId="0" applyFont="1" applyBorder="1"/>
    <xf numFmtId="0" fontId="14" fillId="0" borderId="13" xfId="0" applyFont="1" applyBorder="1"/>
    <xf numFmtId="0" fontId="15" fillId="0" borderId="13" xfId="0" applyFont="1" applyBorder="1"/>
    <xf numFmtId="0" fontId="14" fillId="0" borderId="14" xfId="0" applyFont="1" applyBorder="1"/>
    <xf numFmtId="0" fontId="6" fillId="5" borderId="10" xfId="6" applyFont="1" applyFill="1" applyBorder="1"/>
    <xf numFmtId="0" fontId="6" fillId="5" borderId="11" xfId="6" applyFont="1" applyFill="1" applyBorder="1"/>
    <xf numFmtId="0" fontId="14" fillId="0" borderId="17" xfId="6" applyFont="1" applyBorder="1"/>
    <xf numFmtId="0" fontId="14" fillId="0" borderId="18" xfId="6" applyFont="1" applyBorder="1"/>
    <xf numFmtId="0" fontId="14" fillId="0" borderId="19" xfId="6" applyFont="1" applyBorder="1"/>
    <xf numFmtId="0" fontId="14" fillId="0" borderId="20" xfId="6" applyFont="1" applyBorder="1"/>
    <xf numFmtId="0" fontId="14" fillId="0" borderId="21" xfId="6" applyFont="1" applyBorder="1"/>
    <xf numFmtId="4" fontId="14" fillId="5" borderId="9" xfId="0" applyNumberFormat="1" applyFont="1" applyFill="1" applyBorder="1"/>
    <xf numFmtId="0" fontId="6" fillId="5" borderId="10" xfId="6" applyFont="1" applyFill="1" applyBorder="1" applyAlignment="1">
      <alignment horizontal="center" vertical="center"/>
    </xf>
    <xf numFmtId="0" fontId="6" fillId="5" borderId="1" xfId="6" applyFont="1" applyFill="1" applyBorder="1" applyAlignment="1">
      <alignment horizontal="center" vertical="center"/>
    </xf>
    <xf numFmtId="0" fontId="6" fillId="5" borderId="11" xfId="6" applyFont="1" applyFill="1" applyBorder="1" applyAlignment="1">
      <alignment horizontal="center" vertical="center"/>
    </xf>
    <xf numFmtId="0" fontId="15" fillId="0" borderId="6" xfId="0" applyFont="1" applyBorder="1" applyProtection="1"/>
    <xf numFmtId="0" fontId="15" fillId="0" borderId="10" xfId="0" applyFont="1" applyBorder="1" applyProtection="1"/>
    <xf numFmtId="0" fontId="14" fillId="0" borderId="12" xfId="0" applyFont="1" applyBorder="1" applyProtection="1"/>
    <xf numFmtId="4" fontId="14" fillId="5" borderId="7" xfId="0" applyNumberFormat="1" applyFont="1" applyFill="1" applyBorder="1" applyProtection="1">
      <protection locked="0"/>
    </xf>
    <xf numFmtId="0" fontId="14" fillId="5" borderId="1" xfId="0" applyFont="1" applyFill="1" applyBorder="1" applyProtection="1">
      <protection locked="0"/>
    </xf>
    <xf numFmtId="165" fontId="14" fillId="5" borderId="7" xfId="3" applyNumberFormat="1" applyFont="1" applyFill="1" applyBorder="1" applyProtection="1">
      <protection locked="0"/>
    </xf>
    <xf numFmtId="165" fontId="14" fillId="5" borderId="1" xfId="3" applyNumberFormat="1" applyFont="1" applyFill="1" applyBorder="1" applyProtection="1">
      <protection locked="0"/>
    </xf>
    <xf numFmtId="0" fontId="7" fillId="0" borderId="0" xfId="2" applyFont="1" applyProtection="1"/>
    <xf numFmtId="4" fontId="7" fillId="0" borderId="0" xfId="2" applyNumberFormat="1" applyFont="1" applyProtection="1"/>
    <xf numFmtId="4" fontId="7" fillId="0" borderId="0" xfId="2" applyNumberFormat="1" applyFont="1"/>
    <xf numFmtId="0" fontId="7" fillId="0" borderId="0" xfId="0" applyFont="1" applyBorder="1"/>
    <xf numFmtId="0" fontId="12" fillId="0" borderId="0" xfId="2" applyFont="1" applyBorder="1" applyAlignment="1" applyProtection="1">
      <alignment horizontal="left" vertical="top"/>
    </xf>
    <xf numFmtId="4" fontId="12" fillId="0" borderId="0" xfId="2" applyNumberFormat="1" applyFont="1" applyBorder="1" applyAlignment="1" applyProtection="1">
      <alignment horizontal="left" vertical="top"/>
    </xf>
    <xf numFmtId="0" fontId="7" fillId="0" borderId="0" xfId="2" applyFont="1" applyBorder="1" applyAlignment="1" applyProtection="1">
      <alignment horizontal="right"/>
    </xf>
    <xf numFmtId="4" fontId="7" fillId="0" borderId="0" xfId="2" applyNumberFormat="1" applyFont="1" applyBorder="1" applyAlignment="1" applyProtection="1">
      <alignment horizontal="right"/>
    </xf>
    <xf numFmtId="0" fontId="7" fillId="0" borderId="0" xfId="2" applyFont="1" applyBorder="1" applyProtection="1"/>
    <xf numFmtId="4" fontId="7" fillId="0" borderId="0" xfId="2" applyNumberFormat="1" applyFont="1" applyBorder="1" applyProtection="1"/>
    <xf numFmtId="4" fontId="7" fillId="0" borderId="0" xfId="2" applyNumberFormat="1" applyFont="1" applyBorder="1"/>
    <xf numFmtId="0" fontId="4" fillId="0" borderId="0" xfId="0" applyFont="1" applyBorder="1"/>
    <xf numFmtId="0" fontId="14" fillId="0" borderId="1" xfId="0" applyFont="1" applyFill="1" applyBorder="1" applyProtection="1"/>
    <xf numFmtId="165" fontId="15" fillId="0" borderId="11" xfId="3" applyNumberFormat="1" applyFont="1" applyBorder="1"/>
    <xf numFmtId="0" fontId="1" fillId="0" borderId="2" xfId="6" applyBorder="1" applyAlignment="1" applyProtection="1">
      <alignment horizontal="center" vertical="center" wrapText="1"/>
      <protection locked="0"/>
    </xf>
    <xf numFmtId="4" fontId="1" fillId="5" borderId="2" xfId="6" applyNumberFormat="1" applyFill="1" applyBorder="1" applyAlignment="1" applyProtection="1">
      <alignment horizontal="center" vertical="center"/>
      <protection locked="0"/>
    </xf>
    <xf numFmtId="3" fontId="1" fillId="5" borderId="2" xfId="6" applyNumberFormat="1" applyFill="1" applyBorder="1" applyAlignment="1" applyProtection="1">
      <alignment horizontal="center" vertical="center"/>
      <protection locked="0"/>
    </xf>
    <xf numFmtId="9" fontId="1" fillId="5" borderId="2" xfId="6" applyNumberFormat="1" applyFill="1" applyBorder="1" applyAlignment="1" applyProtection="1">
      <alignment horizontal="center" vertical="center"/>
      <protection locked="0"/>
    </xf>
    <xf numFmtId="44" fontId="1" fillId="5" borderId="2" xfId="8" applyFont="1" applyFill="1" applyBorder="1" applyAlignment="1" applyProtection="1">
      <alignment horizontal="center" vertical="center"/>
      <protection locked="0"/>
    </xf>
    <xf numFmtId="44" fontId="8" fillId="5" borderId="2" xfId="8" applyFont="1" applyFill="1" applyBorder="1" applyAlignment="1" applyProtection="1">
      <alignment horizontal="center" vertical="center"/>
      <protection locked="0"/>
    </xf>
    <xf numFmtId="44" fontId="15" fillId="0" borderId="2" xfId="8" applyFont="1" applyFill="1" applyBorder="1" applyAlignment="1">
      <alignment horizontal="center" vertical="center"/>
    </xf>
    <xf numFmtId="44" fontId="10" fillId="0" borderId="2" xfId="8" applyFont="1" applyFill="1" applyBorder="1" applyAlignment="1">
      <alignment horizontal="center" vertical="center"/>
    </xf>
    <xf numFmtId="9" fontId="1" fillId="5" borderId="2" xfId="5" applyFont="1" applyFill="1" applyBorder="1" applyAlignment="1" applyProtection="1">
      <alignment horizontal="center" vertical="center"/>
      <protection locked="0"/>
    </xf>
    <xf numFmtId="165" fontId="14" fillId="5" borderId="13" xfId="3" applyNumberFormat="1" applyFont="1" applyFill="1" applyBorder="1" applyProtection="1">
      <protection locked="0"/>
    </xf>
    <xf numFmtId="0" fontId="14" fillId="0" borderId="27" xfId="6" applyFont="1" applyBorder="1"/>
    <xf numFmtId="0" fontId="14" fillId="0" borderId="28" xfId="6" applyFont="1" applyBorder="1"/>
    <xf numFmtId="0" fontId="18" fillId="0" borderId="10" xfId="4" applyFont="1" applyBorder="1" applyAlignment="1" applyProtection="1"/>
    <xf numFmtId="0" fontId="18" fillId="0" borderId="8" xfId="4" applyFont="1" applyBorder="1" applyAlignment="1" applyProtection="1">
      <alignment wrapText="1"/>
    </xf>
    <xf numFmtId="0" fontId="18" fillId="0" borderId="1" xfId="4" applyFont="1" applyBorder="1" applyAlignment="1" applyProtection="1"/>
    <xf numFmtId="0" fontId="18" fillId="2" borderId="4" xfId="4" applyFont="1" applyFill="1" applyBorder="1" applyAlignment="1" applyProtection="1">
      <alignment horizontal="center" vertical="center" wrapText="1"/>
    </xf>
    <xf numFmtId="0" fontId="18" fillId="3" borderId="4" xfId="4" applyFont="1" applyFill="1" applyBorder="1" applyAlignment="1" applyProtection="1">
      <alignment horizontal="center" vertical="center" wrapText="1"/>
    </xf>
    <xf numFmtId="0" fontId="15" fillId="2" borderId="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4" fillId="7" borderId="22" xfId="0" applyFont="1" applyFill="1" applyBorder="1" applyAlignment="1">
      <alignment horizontal="left" vertical="top" wrapText="1"/>
    </xf>
    <xf numFmtId="0" fontId="14" fillId="7" borderId="8" xfId="0" applyFont="1" applyFill="1" applyBorder="1" applyAlignment="1">
      <alignment horizontal="left" vertical="top" wrapText="1"/>
    </xf>
    <xf numFmtId="0" fontId="14" fillId="7" borderId="23" xfId="0" applyFont="1" applyFill="1" applyBorder="1" applyAlignment="1">
      <alignment horizontal="left" vertical="top" wrapText="1"/>
    </xf>
    <xf numFmtId="0" fontId="14" fillId="7" borderId="19" xfId="0" applyFont="1" applyFill="1" applyBorder="1" applyAlignment="1">
      <alignment horizontal="left" vertical="top" wrapText="1"/>
    </xf>
    <xf numFmtId="0" fontId="14" fillId="7" borderId="20" xfId="0" applyFont="1" applyFill="1" applyBorder="1" applyAlignment="1">
      <alignment horizontal="left" vertical="top" wrapText="1"/>
    </xf>
    <xf numFmtId="0" fontId="14" fillId="7" borderId="21" xfId="0" applyFont="1" applyFill="1" applyBorder="1" applyAlignment="1">
      <alignment horizontal="left" vertical="top" wrapText="1"/>
    </xf>
    <xf numFmtId="0" fontId="15" fillId="6" borderId="24" xfId="0" applyFont="1" applyFill="1" applyBorder="1" applyAlignment="1">
      <alignment horizontal="center"/>
    </xf>
    <xf numFmtId="0" fontId="15" fillId="6" borderId="25" xfId="0" applyFont="1" applyFill="1" applyBorder="1" applyAlignment="1">
      <alignment horizontal="center"/>
    </xf>
    <xf numFmtId="0" fontId="15" fillId="6" borderId="26" xfId="0" applyFont="1" applyFill="1" applyBorder="1" applyAlignment="1">
      <alignment horizontal="center"/>
    </xf>
    <xf numFmtId="0" fontId="6" fillId="2" borderId="15" xfId="6" applyFont="1" applyFill="1" applyBorder="1" applyAlignment="1">
      <alignment horizontal="center"/>
    </xf>
    <xf numFmtId="0" fontId="6" fillId="2" borderId="16" xfId="6" applyFont="1" applyFill="1" applyBorder="1" applyAlignment="1">
      <alignment horizontal="center"/>
    </xf>
  </cellXfs>
  <cellStyles count="9">
    <cellStyle name="Collegamento ipertestuale" xfId="4" builtinId="8"/>
    <cellStyle name="Euro" xfId="1"/>
    <cellStyle name="Migliaia 2" xfId="7"/>
    <cellStyle name="Normale" xfId="0" builtinId="0"/>
    <cellStyle name="Normale 2" xfId="6"/>
    <cellStyle name="Normale_99C00035" xfId="2"/>
    <cellStyle name="Percentuale" xfId="3" builtinId="5"/>
    <cellStyle name="Percentuale 2" xfId="5"/>
    <cellStyle name="Valuta" xfId="8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euribor.it/" TargetMode="External"/><Relationship Id="rId1" Type="http://schemas.openxmlformats.org/officeDocument/2006/relationships/hyperlink" Target="http://ec.europa.eu/competition/state_aid/legislation/reference_rates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avvocatoandreani.it/servizi/calcolo-ammortamento-mutuo.php" TargetMode="External"/><Relationship Id="rId1" Type="http://schemas.openxmlformats.org/officeDocument/2006/relationships/hyperlink" Target="https://www.avvocatoandreani.it/servizi/calcolo-ammortamento-mutuo.php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3"/>
  <sheetViews>
    <sheetView tabSelected="1" zoomScaleNormal="100" workbookViewId="0">
      <selection activeCell="H22" sqref="H22"/>
    </sheetView>
  </sheetViews>
  <sheetFormatPr defaultRowHeight="12.75" x14ac:dyDescent="0.2"/>
  <cols>
    <col min="1" max="1" width="5.42578125" style="33" bestFit="1" customWidth="1"/>
    <col min="2" max="2" width="17.28515625" style="33" bestFit="1" customWidth="1"/>
    <col min="3" max="3" width="9" style="33" bestFit="1" customWidth="1"/>
    <col min="4" max="4" width="13.5703125" style="2" customWidth="1"/>
    <col min="5" max="5" width="17.85546875" customWidth="1"/>
    <col min="6" max="6" width="18.140625" customWidth="1"/>
    <col min="7" max="7" width="31.5703125" bestFit="1" customWidth="1"/>
    <col min="8" max="8" width="18.140625" bestFit="1" customWidth="1"/>
    <col min="9" max="9" width="21.85546875" bestFit="1" customWidth="1"/>
    <col min="10" max="10" width="24" bestFit="1" customWidth="1"/>
    <col min="11" max="11" width="17.28515625" customWidth="1"/>
    <col min="12" max="12" width="11.7109375" bestFit="1" customWidth="1"/>
  </cols>
  <sheetData>
    <row r="1" spans="1:16" ht="13.5" thickBot="1" x14ac:dyDescent="0.25"/>
    <row r="2" spans="1:16" ht="27.75" customHeight="1" x14ac:dyDescent="0.25">
      <c r="A2" s="35"/>
      <c r="B2" s="35"/>
      <c r="C2" s="35"/>
      <c r="G2" s="96" t="s">
        <v>31</v>
      </c>
      <c r="H2" s="97"/>
      <c r="I2" s="98"/>
      <c r="J2" s="34"/>
      <c r="K2" s="34"/>
    </row>
    <row r="3" spans="1:16" ht="15" x14ac:dyDescent="0.25">
      <c r="A3" s="35"/>
      <c r="B3" s="35"/>
      <c r="C3" s="35"/>
      <c r="G3" s="55" t="s">
        <v>21</v>
      </c>
      <c r="H3" s="56" t="s">
        <v>29</v>
      </c>
      <c r="I3" s="57" t="s">
        <v>28</v>
      </c>
      <c r="J3" s="34"/>
      <c r="K3" s="34"/>
    </row>
    <row r="4" spans="1:16" ht="15" x14ac:dyDescent="0.25">
      <c r="A4" s="35"/>
      <c r="B4" s="35"/>
      <c r="C4" s="35"/>
      <c r="G4" s="49" t="s">
        <v>17</v>
      </c>
      <c r="H4" s="32">
        <v>0</v>
      </c>
      <c r="I4" s="50">
        <v>20</v>
      </c>
      <c r="J4" s="34"/>
      <c r="K4" s="34"/>
    </row>
    <row r="5" spans="1:16" ht="15" x14ac:dyDescent="0.25">
      <c r="A5" s="35"/>
      <c r="B5" s="35"/>
      <c r="C5" s="35"/>
      <c r="G5" s="49" t="s">
        <v>18</v>
      </c>
      <c r="H5" s="32">
        <v>2</v>
      </c>
      <c r="I5" s="50">
        <v>20</v>
      </c>
      <c r="J5" s="34"/>
      <c r="K5" s="34"/>
    </row>
    <row r="6" spans="1:16" ht="15" x14ac:dyDescent="0.25">
      <c r="A6" s="35"/>
      <c r="B6" s="35"/>
      <c r="C6" s="35"/>
      <c r="G6" s="49" t="s">
        <v>19</v>
      </c>
      <c r="H6" s="32">
        <v>0</v>
      </c>
      <c r="I6" s="50">
        <v>24</v>
      </c>
      <c r="J6" s="34"/>
      <c r="K6" s="34"/>
    </row>
    <row r="7" spans="1:16" ht="15.75" thickBot="1" x14ac:dyDescent="0.3">
      <c r="A7" s="35"/>
      <c r="B7" s="35"/>
      <c r="C7" s="35"/>
      <c r="G7" s="51" t="s">
        <v>20</v>
      </c>
      <c r="H7" s="52">
        <v>4</v>
      </c>
      <c r="I7" s="53">
        <v>24</v>
      </c>
      <c r="J7" s="34"/>
      <c r="K7" s="34"/>
    </row>
    <row r="8" spans="1:16" ht="15.75" thickBot="1" x14ac:dyDescent="0.3">
      <c r="A8" s="68"/>
      <c r="B8" s="68"/>
      <c r="C8" s="68"/>
      <c r="D8" s="68"/>
      <c r="E8" s="34"/>
      <c r="F8" s="34"/>
      <c r="G8" s="34"/>
      <c r="H8" s="34"/>
      <c r="I8" s="34"/>
      <c r="J8" s="34"/>
      <c r="K8" s="34"/>
      <c r="O8" s="28"/>
      <c r="P8" s="2"/>
    </row>
    <row r="9" spans="1:16" ht="15.75" thickBot="1" x14ac:dyDescent="0.3">
      <c r="A9" s="68"/>
      <c r="B9" s="68"/>
      <c r="C9" s="68"/>
      <c r="D9" s="68"/>
      <c r="E9" s="105" t="s">
        <v>30</v>
      </c>
      <c r="F9" s="106"/>
      <c r="G9" s="106"/>
      <c r="H9" s="106"/>
      <c r="I9" s="106"/>
      <c r="J9" s="107"/>
      <c r="K9" s="34"/>
      <c r="O9" s="28"/>
      <c r="P9" s="2"/>
    </row>
    <row r="10" spans="1:16" ht="15" x14ac:dyDescent="0.25">
      <c r="A10" s="69" t="s">
        <v>0</v>
      </c>
      <c r="B10" s="70" t="s">
        <v>5</v>
      </c>
      <c r="C10" s="70" t="s">
        <v>2</v>
      </c>
      <c r="D10" s="68">
        <v>1</v>
      </c>
      <c r="E10" s="58" t="s">
        <v>12</v>
      </c>
      <c r="F10" s="61">
        <v>700000</v>
      </c>
      <c r="G10" s="92" t="s">
        <v>10</v>
      </c>
      <c r="H10" s="63">
        <v>-3.0899999999999999E-3</v>
      </c>
      <c r="I10" s="41" t="s">
        <v>11</v>
      </c>
      <c r="J10" s="54">
        <f>F10</f>
        <v>700000</v>
      </c>
      <c r="O10" s="4">
        <v>0.6</v>
      </c>
      <c r="P10" s="2"/>
    </row>
    <row r="11" spans="1:16" ht="15" x14ac:dyDescent="0.25">
      <c r="A11" s="71">
        <v>0</v>
      </c>
      <c r="B11" s="72">
        <f>F10</f>
        <v>700000</v>
      </c>
      <c r="C11" s="68"/>
      <c r="D11" s="68"/>
      <c r="E11" s="91" t="s">
        <v>29</v>
      </c>
      <c r="F11" s="62">
        <v>0</v>
      </c>
      <c r="G11" s="93" t="s">
        <v>7</v>
      </c>
      <c r="H11" s="64">
        <v>-1.2999999999999999E-3</v>
      </c>
      <c r="I11" s="36" t="s">
        <v>4</v>
      </c>
      <c r="J11" s="42">
        <f>SUM(C12:C213)</f>
        <v>42486.432633522054</v>
      </c>
      <c r="O11" s="4">
        <v>0.75</v>
      </c>
      <c r="P11" s="2"/>
    </row>
    <row r="12" spans="1:16" ht="15" x14ac:dyDescent="0.25">
      <c r="A12" s="73">
        <f t="shared" ref="A12:A31" si="0">IF(A11="","",IF($D$10+A11&lt;=$F$12,$D$10+A11,""))</f>
        <v>1</v>
      </c>
      <c r="B12" s="74">
        <f t="shared" ref="B12:B31" si="1">IF(A12="","",IF(A12&lt;=$F$11,B11,B11-($F$10/($F$12-$F$11))))</f>
        <v>670833.33333333337</v>
      </c>
      <c r="C12" s="75">
        <f>IF(B12="","",(($H$11+$H$12-$H$13)/(12/$F$13)*(POWER((1/((1+(($H$11+1%)/(12/$F$13))*1))),A12)))*B11)</f>
        <v>3455.7337790306078</v>
      </c>
      <c r="D12" s="68"/>
      <c r="E12" s="91" t="s">
        <v>28</v>
      </c>
      <c r="F12" s="62">
        <v>24</v>
      </c>
      <c r="G12" s="36" t="s">
        <v>1</v>
      </c>
      <c r="H12" s="64">
        <v>3.3090000000000001E-2</v>
      </c>
      <c r="I12" s="36" t="s">
        <v>3</v>
      </c>
      <c r="J12" s="78">
        <f>IF($J$10=0,0,$J$11/$J$10)</f>
        <v>6.069490376217436E-2</v>
      </c>
      <c r="O12" s="2"/>
      <c r="P12" s="2"/>
    </row>
    <row r="13" spans="1:16" ht="15" x14ac:dyDescent="0.25">
      <c r="A13" s="73">
        <f t="shared" si="0"/>
        <v>2</v>
      </c>
      <c r="B13" s="74">
        <f t="shared" si="1"/>
        <v>641666.66666666674</v>
      </c>
      <c r="C13" s="75">
        <f t="shared" ref="C13:C31" si="2">IF(B13="","",(($H$11+$H$12-$H$13)/(12/$F$13)*(POWER((1/((1+(($H$11+1%)/(12/$F$13))*1))),A13)))*B12)</f>
        <v>3304.5574590974616</v>
      </c>
      <c r="D13" s="68"/>
      <c r="E13" s="59" t="s">
        <v>6</v>
      </c>
      <c r="F13" s="77">
        <v>3</v>
      </c>
      <c r="G13" s="36" t="s">
        <v>8</v>
      </c>
      <c r="H13" s="37">
        <f>(1-H14)*(H10+H12)</f>
        <v>1.2000000000000002E-2</v>
      </c>
      <c r="I13" s="38"/>
      <c r="J13" s="43"/>
      <c r="O13" s="2"/>
    </row>
    <row r="14" spans="1:16" ht="15.75" thickBot="1" x14ac:dyDescent="0.3">
      <c r="A14" s="73">
        <f t="shared" si="0"/>
        <v>3</v>
      </c>
      <c r="B14" s="74">
        <f t="shared" si="1"/>
        <v>612500.00000000012</v>
      </c>
      <c r="C14" s="75">
        <f t="shared" si="2"/>
        <v>3154.0210520441583</v>
      </c>
      <c r="D14" s="68"/>
      <c r="E14" s="60"/>
      <c r="F14" s="44"/>
      <c r="G14" s="45" t="s">
        <v>9</v>
      </c>
      <c r="H14" s="88">
        <v>0.6</v>
      </c>
      <c r="I14" s="44"/>
      <c r="J14" s="46"/>
      <c r="O14" s="28"/>
    </row>
    <row r="15" spans="1:16" ht="15.75" thickBot="1" x14ac:dyDescent="0.3">
      <c r="A15" s="73">
        <f t="shared" si="0"/>
        <v>4</v>
      </c>
      <c r="B15" s="74">
        <f t="shared" si="1"/>
        <v>583333.33333333349</v>
      </c>
      <c r="C15" s="75">
        <f t="shared" si="2"/>
        <v>3004.1224923485661</v>
      </c>
      <c r="D15" s="68"/>
      <c r="E15" s="34"/>
      <c r="F15" s="34"/>
      <c r="G15" s="34"/>
      <c r="H15" s="34"/>
      <c r="I15" s="34"/>
      <c r="J15" s="34"/>
      <c r="K15" s="34"/>
    </row>
    <row r="16" spans="1:16" ht="15" x14ac:dyDescent="0.25">
      <c r="A16" s="73">
        <f t="shared" si="0"/>
        <v>5</v>
      </c>
      <c r="B16" s="74">
        <f t="shared" si="1"/>
        <v>554166.66666666686</v>
      </c>
      <c r="C16" s="75">
        <f t="shared" si="2"/>
        <v>2854.8597204400103</v>
      </c>
      <c r="D16" s="68"/>
      <c r="E16" s="34"/>
      <c r="F16" s="34"/>
      <c r="G16" s="99" t="s">
        <v>35</v>
      </c>
      <c r="H16" s="100"/>
      <c r="I16" s="101"/>
      <c r="J16" s="34"/>
      <c r="K16" s="34"/>
    </row>
    <row r="17" spans="1:11" ht="15" customHeight="1" thickBot="1" x14ac:dyDescent="0.3">
      <c r="A17" s="73">
        <f t="shared" si="0"/>
        <v>6</v>
      </c>
      <c r="B17" s="74">
        <f t="shared" si="1"/>
        <v>525000.00000000023</v>
      </c>
      <c r="C17" s="75">
        <f t="shared" si="2"/>
        <v>2706.2306826831741</v>
      </c>
      <c r="D17" s="68"/>
      <c r="E17" s="34"/>
      <c r="F17" s="34"/>
      <c r="G17" s="102"/>
      <c r="H17" s="103"/>
      <c r="I17" s="104"/>
      <c r="J17" s="34"/>
      <c r="K17" s="34"/>
    </row>
    <row r="18" spans="1:11" ht="15" x14ac:dyDescent="0.25">
      <c r="A18" s="73">
        <f t="shared" si="0"/>
        <v>7</v>
      </c>
      <c r="B18" s="74">
        <f t="shared" si="1"/>
        <v>495833.33333333355</v>
      </c>
      <c r="C18" s="75">
        <f t="shared" si="2"/>
        <v>2558.2333313620315</v>
      </c>
      <c r="D18" s="68"/>
      <c r="I18" s="39"/>
      <c r="J18" s="34"/>
      <c r="K18" s="34"/>
    </row>
    <row r="19" spans="1:11" ht="15" x14ac:dyDescent="0.25">
      <c r="A19" s="73">
        <f t="shared" si="0"/>
        <v>8</v>
      </c>
      <c r="B19" s="74">
        <f t="shared" si="1"/>
        <v>466666.66666666686</v>
      </c>
      <c r="C19" s="75">
        <f t="shared" si="2"/>
        <v>2410.8656246638302</v>
      </c>
      <c r="D19" s="68"/>
      <c r="I19" s="39"/>
      <c r="J19" s="34"/>
      <c r="K19" s="34"/>
    </row>
    <row r="20" spans="1:11" ht="15" x14ac:dyDescent="0.25">
      <c r="A20" s="73">
        <f t="shared" si="0"/>
        <v>9</v>
      </c>
      <c r="B20" s="74">
        <f t="shared" si="1"/>
        <v>437500.00000000017</v>
      </c>
      <c r="C20" s="75">
        <f t="shared" si="2"/>
        <v>2264.1255266631124</v>
      </c>
      <c r="D20" s="68"/>
      <c r="E20" s="34"/>
      <c r="F20" s="34"/>
      <c r="G20" s="34"/>
      <c r="H20" s="34"/>
      <c r="I20" s="39"/>
      <c r="J20" s="34"/>
      <c r="K20" s="34"/>
    </row>
    <row r="21" spans="1:11" ht="15" customHeight="1" x14ac:dyDescent="0.25">
      <c r="A21" s="73">
        <f t="shared" si="0"/>
        <v>10</v>
      </c>
      <c r="B21" s="74">
        <f t="shared" si="1"/>
        <v>408333.33333333349</v>
      </c>
      <c r="C21" s="75">
        <f t="shared" si="2"/>
        <v>2118.0110073057781</v>
      </c>
      <c r="D21" s="68"/>
      <c r="E21" s="34"/>
      <c r="F21" s="34"/>
      <c r="G21" s="34"/>
      <c r="H21" s="34"/>
      <c r="I21" s="39"/>
      <c r="J21" s="40"/>
      <c r="K21" s="34"/>
    </row>
    <row r="22" spans="1:11" ht="15" customHeight="1" x14ac:dyDescent="0.25">
      <c r="A22" s="73">
        <f t="shared" si="0"/>
        <v>11</v>
      </c>
      <c r="B22" s="74">
        <f t="shared" si="1"/>
        <v>379166.6666666668</v>
      </c>
      <c r="C22" s="75">
        <f t="shared" si="2"/>
        <v>1972.5200423931874</v>
      </c>
      <c r="D22" s="68"/>
      <c r="E22" s="34"/>
      <c r="F22" s="34"/>
      <c r="G22" s="34"/>
      <c r="H22" s="39"/>
      <c r="I22" s="39"/>
      <c r="J22" s="40"/>
      <c r="K22" s="34"/>
    </row>
    <row r="23" spans="1:11" ht="15" x14ac:dyDescent="0.25">
      <c r="A23" s="73">
        <f t="shared" si="0"/>
        <v>12</v>
      </c>
      <c r="B23" s="74">
        <f t="shared" si="1"/>
        <v>350000.00000000012</v>
      </c>
      <c r="C23" s="75">
        <f t="shared" si="2"/>
        <v>1827.6506135663099</v>
      </c>
      <c r="D23" s="68"/>
      <c r="E23" s="34"/>
      <c r="F23" s="39"/>
      <c r="G23" s="39"/>
      <c r="H23" s="39"/>
      <c r="I23" s="39"/>
      <c r="J23" s="39"/>
      <c r="K23" s="34"/>
    </row>
    <row r="24" spans="1:11" ht="15" x14ac:dyDescent="0.25">
      <c r="A24" s="73">
        <f t="shared" si="0"/>
        <v>13</v>
      </c>
      <c r="B24" s="74">
        <f t="shared" si="1"/>
        <v>320833.33333333343</v>
      </c>
      <c r="C24" s="75">
        <f t="shared" si="2"/>
        <v>1683.4007082899091</v>
      </c>
      <c r="D24" s="68"/>
      <c r="E24" s="34"/>
      <c r="F24" s="39"/>
      <c r="G24" s="39"/>
      <c r="H24" s="39"/>
      <c r="I24" s="39"/>
      <c r="J24" s="39"/>
      <c r="K24" s="34"/>
    </row>
    <row r="25" spans="1:11" ht="15" x14ac:dyDescent="0.25">
      <c r="A25" s="73">
        <f t="shared" si="0"/>
        <v>14</v>
      </c>
      <c r="B25" s="74">
        <f t="shared" si="1"/>
        <v>291666.66666666674</v>
      </c>
      <c r="C25" s="75">
        <f t="shared" si="2"/>
        <v>1539.7683198367715</v>
      </c>
      <c r="D25" s="68"/>
      <c r="E25" s="34"/>
      <c r="F25" s="39"/>
      <c r="G25" s="39"/>
      <c r="H25" s="39"/>
      <c r="I25" s="39"/>
      <c r="J25" s="39"/>
      <c r="K25" s="34"/>
    </row>
    <row r="26" spans="1:11" ht="15" x14ac:dyDescent="0.25">
      <c r="A26" s="73">
        <f t="shared" si="0"/>
        <v>15</v>
      </c>
      <c r="B26" s="74">
        <f t="shared" si="1"/>
        <v>262500.00000000006</v>
      </c>
      <c r="C26" s="75">
        <f t="shared" si="2"/>
        <v>1396.7514472719754</v>
      </c>
      <c r="D26" s="68"/>
      <c r="E26" s="34"/>
      <c r="F26" s="39"/>
      <c r="G26" s="39"/>
      <c r="H26" s="39"/>
      <c r="I26" s="39"/>
      <c r="J26" s="39"/>
      <c r="K26" s="34"/>
    </row>
    <row r="27" spans="1:11" ht="15" customHeight="1" x14ac:dyDescent="0.25">
      <c r="A27" s="73">
        <f t="shared" si="0"/>
        <v>16</v>
      </c>
      <c r="B27" s="74">
        <f t="shared" si="1"/>
        <v>233333.3333333334</v>
      </c>
      <c r="C27" s="75">
        <f t="shared" si="2"/>
        <v>1254.3480954372021</v>
      </c>
      <c r="D27" s="68"/>
      <c r="E27" s="34"/>
      <c r="F27" s="39"/>
      <c r="G27" s="39"/>
      <c r="H27" s="39"/>
      <c r="I27" s="39"/>
      <c r="J27" s="39"/>
      <c r="K27" s="34"/>
    </row>
    <row r="28" spans="1:11" ht="15" x14ac:dyDescent="0.25">
      <c r="A28" s="73">
        <f t="shared" si="0"/>
        <v>17</v>
      </c>
      <c r="B28" s="74">
        <f t="shared" si="1"/>
        <v>204166.66666666674</v>
      </c>
      <c r="C28" s="75">
        <f t="shared" si="2"/>
        <v>1112.5562749350847</v>
      </c>
      <c r="D28" s="68"/>
      <c r="E28" s="34"/>
      <c r="F28" s="39"/>
      <c r="G28" s="39"/>
      <c r="H28" s="39"/>
      <c r="I28" s="39"/>
      <c r="J28" s="39"/>
      <c r="K28" s="34"/>
    </row>
    <row r="29" spans="1:11" ht="22.5" customHeight="1" x14ac:dyDescent="0.25">
      <c r="A29" s="73">
        <f t="shared" si="0"/>
        <v>18</v>
      </c>
      <c r="B29" s="74">
        <f t="shared" si="1"/>
        <v>175000.00000000009</v>
      </c>
      <c r="C29" s="75">
        <f t="shared" si="2"/>
        <v>971.37400211360193</v>
      </c>
      <c r="D29" s="68"/>
      <c r="E29" s="34"/>
      <c r="F29" s="39"/>
      <c r="G29" s="39"/>
      <c r="H29" s="39"/>
      <c r="I29" s="39"/>
      <c r="J29" s="39"/>
      <c r="K29" s="34"/>
    </row>
    <row r="30" spans="1:11" ht="15" customHeight="1" x14ac:dyDescent="0.25">
      <c r="A30" s="73">
        <f t="shared" si="0"/>
        <v>19</v>
      </c>
      <c r="B30" s="74">
        <f t="shared" si="1"/>
        <v>145833.33333333343</v>
      </c>
      <c r="C30" s="75">
        <f t="shared" si="2"/>
        <v>830.79929905050972</v>
      </c>
      <c r="D30" s="68"/>
      <c r="E30" s="34"/>
      <c r="F30" s="39"/>
      <c r="G30" s="39"/>
      <c r="H30" s="39"/>
      <c r="I30" s="39"/>
      <c r="J30" s="39"/>
      <c r="K30" s="34"/>
    </row>
    <row r="31" spans="1:11" ht="15" x14ac:dyDescent="0.25">
      <c r="A31" s="73">
        <f t="shared" si="0"/>
        <v>20</v>
      </c>
      <c r="B31" s="74">
        <f t="shared" si="1"/>
        <v>116666.66666666676</v>
      </c>
      <c r="C31" s="75">
        <f t="shared" si="2"/>
        <v>690.83019353781344</v>
      </c>
      <c r="D31" s="68"/>
      <c r="E31" s="34"/>
      <c r="F31" s="39"/>
      <c r="G31" s="39"/>
      <c r="H31" s="39"/>
      <c r="I31" s="39"/>
      <c r="J31" s="39"/>
      <c r="K31" s="34"/>
    </row>
    <row r="32" spans="1:11" ht="15.75" customHeight="1" x14ac:dyDescent="0.25">
      <c r="A32" s="73">
        <f>IF(A31="","",IF($D$10+A31&lt;=$F$12,$D$10+A31,""))</f>
        <v>21</v>
      </c>
      <c r="B32" s="74">
        <f>IF(A32="","",IF(A32&lt;=$F$11,B31,B31-($F$10/($F$12-$F$11))))</f>
        <v>87500.000000000087</v>
      </c>
      <c r="C32" s="75">
        <f>IF(B32="","",(($H$11+$H$12-$H$13)/(12/$F$13)*(POWER((1/((1+(($H$11+1%)/(12/$F$13))*1))),A32)))*B31)</f>
        <v>551.46471906628165</v>
      </c>
      <c r="D32" s="68"/>
      <c r="E32" s="34"/>
      <c r="F32" s="39"/>
      <c r="G32" s="39"/>
      <c r="H32" s="39"/>
      <c r="I32" s="39"/>
      <c r="J32" s="39"/>
      <c r="K32" s="34"/>
    </row>
    <row r="33" spans="1:10" ht="15" x14ac:dyDescent="0.25">
      <c r="A33" s="73">
        <f t="shared" ref="A33:A96" si="3">IF(A32="","",IF($D$10+A32&lt;=$F$12,$D$10+A32,""))</f>
        <v>22</v>
      </c>
      <c r="B33" s="74">
        <f t="shared" ref="B33:B96" si="4">IF(A33="","",IF(A33&lt;=$F$11,B32,B32-($F$10/($F$12-$F$11))))</f>
        <v>58333.333333333416</v>
      </c>
      <c r="C33" s="75">
        <f t="shared" ref="C33:C97" si="5">IF(B33="","",(($H$11+$H$12-$H$13)/(12/$F$13)*(POWER((1/((1+(($H$11+1%)/(12/$F$13))*1))),A33)))*B32)</f>
        <v>412.70091480999952</v>
      </c>
      <c r="D33" s="76"/>
      <c r="F33" s="1"/>
      <c r="G33" s="1"/>
      <c r="H33" s="1"/>
      <c r="I33" s="1"/>
      <c r="J33" s="1"/>
    </row>
    <row r="34" spans="1:10" ht="15" x14ac:dyDescent="0.25">
      <c r="A34" s="73">
        <f t="shared" si="3"/>
        <v>23</v>
      </c>
      <c r="B34" s="74">
        <f t="shared" si="4"/>
        <v>29166.666666666748</v>
      </c>
      <c r="C34" s="75">
        <f t="shared" si="5"/>
        <v>274.53682561096258</v>
      </c>
      <c r="D34" s="76"/>
      <c r="H34" s="1"/>
      <c r="I34" s="1"/>
      <c r="J34" s="3"/>
    </row>
    <row r="35" spans="1:10" ht="15" x14ac:dyDescent="0.25">
      <c r="A35" s="65">
        <f>IF(A34="","",IF($D$10+A34&lt;=$F$12,$D$10+A34,""))</f>
        <v>24</v>
      </c>
      <c r="B35" s="66">
        <f>IF(A35="","",IF(A35&lt;=$F$11,B34,B34-($F$10/($F$12-$F$11))))</f>
        <v>8.0035533756017685E-11</v>
      </c>
      <c r="C35" s="67">
        <f>IF(B35="","",(($H$11+$H$12-$H$13)/(12/$F$13)*(POWER((1/((1+(($H$11+1%)/(12/$F$13))*1))),A35)))*B34)</f>
        <v>136.9705019637104</v>
      </c>
      <c r="H35" s="1"/>
      <c r="I35" s="1"/>
      <c r="J35" s="3"/>
    </row>
    <row r="36" spans="1:10" ht="15" x14ac:dyDescent="0.25">
      <c r="A36" s="65"/>
      <c r="B36" s="66"/>
      <c r="C36" s="67"/>
      <c r="H36" s="1"/>
      <c r="I36" s="1"/>
      <c r="J36" s="3"/>
    </row>
    <row r="37" spans="1:10" x14ac:dyDescent="0.2">
      <c r="H37" s="1"/>
      <c r="I37" s="1"/>
      <c r="J37" s="3"/>
    </row>
    <row r="38" spans="1:10" ht="15" x14ac:dyDescent="0.25">
      <c r="A38" s="65" t="str">
        <f>IF(A35="","",IF($D$10+A35&lt;=$F$12,$D$10+A35,""))</f>
        <v/>
      </c>
      <c r="B38" s="66" t="str">
        <f>IF(A38="","",IF(A38&lt;=$F$11,B35,B35-($F$10/($F$12-$F$11))))</f>
        <v/>
      </c>
      <c r="C38" s="67" t="str">
        <f>IF(B38="","",(($H$11+$H$12-$H$13)/(12/$F$13)*(POWER((1/((1+(($H$11+1%)/(12/$F$13))*1))),A38)))*B35)</f>
        <v/>
      </c>
      <c r="H38" s="1"/>
      <c r="I38" s="1"/>
      <c r="J38" s="3"/>
    </row>
    <row r="39" spans="1:10" ht="15" x14ac:dyDescent="0.25">
      <c r="A39" s="65" t="str">
        <f t="shared" si="3"/>
        <v/>
      </c>
      <c r="B39" s="66" t="str">
        <f t="shared" si="4"/>
        <v/>
      </c>
      <c r="C39" s="67" t="str">
        <f t="shared" si="5"/>
        <v/>
      </c>
      <c r="H39" s="1"/>
      <c r="I39" s="1"/>
      <c r="J39" s="3"/>
    </row>
    <row r="40" spans="1:10" ht="15" x14ac:dyDescent="0.25">
      <c r="A40" s="65" t="str">
        <f t="shared" si="3"/>
        <v/>
      </c>
      <c r="B40" s="66" t="str">
        <f t="shared" si="4"/>
        <v/>
      </c>
      <c r="C40" s="67" t="str">
        <f t="shared" si="5"/>
        <v/>
      </c>
      <c r="H40" s="1"/>
      <c r="I40" s="1"/>
      <c r="J40" s="3"/>
    </row>
    <row r="41" spans="1:10" ht="15" x14ac:dyDescent="0.25">
      <c r="A41" s="65" t="str">
        <f t="shared" si="3"/>
        <v/>
      </c>
      <c r="B41" s="66" t="str">
        <f t="shared" si="4"/>
        <v/>
      </c>
      <c r="C41" s="67" t="str">
        <f t="shared" si="5"/>
        <v/>
      </c>
      <c r="H41" s="1"/>
      <c r="I41" s="1"/>
      <c r="J41" s="3"/>
    </row>
    <row r="42" spans="1:10" ht="15" x14ac:dyDescent="0.25">
      <c r="A42" s="65" t="str">
        <f t="shared" si="3"/>
        <v/>
      </c>
      <c r="B42" s="66" t="str">
        <f t="shared" si="4"/>
        <v/>
      </c>
      <c r="C42" s="67" t="str">
        <f t="shared" si="5"/>
        <v/>
      </c>
      <c r="H42" s="1"/>
      <c r="I42" s="1"/>
      <c r="J42" s="3"/>
    </row>
    <row r="43" spans="1:10" ht="15" x14ac:dyDescent="0.25">
      <c r="A43" s="65" t="str">
        <f t="shared" si="3"/>
        <v/>
      </c>
      <c r="B43" s="66" t="str">
        <f t="shared" si="4"/>
        <v/>
      </c>
      <c r="C43" s="67" t="str">
        <f t="shared" si="5"/>
        <v/>
      </c>
      <c r="H43" s="1"/>
      <c r="I43" s="1"/>
      <c r="J43" s="3"/>
    </row>
    <row r="44" spans="1:10" ht="15" x14ac:dyDescent="0.25">
      <c r="A44" s="65" t="str">
        <f t="shared" si="3"/>
        <v/>
      </c>
      <c r="B44" s="66" t="str">
        <f t="shared" si="4"/>
        <v/>
      </c>
      <c r="C44" s="67" t="str">
        <f t="shared" si="5"/>
        <v/>
      </c>
      <c r="H44" s="1"/>
      <c r="I44" s="1"/>
      <c r="J44" s="3"/>
    </row>
    <row r="45" spans="1:10" ht="15" x14ac:dyDescent="0.25">
      <c r="A45" s="65" t="str">
        <f t="shared" si="3"/>
        <v/>
      </c>
      <c r="B45" s="66" t="str">
        <f t="shared" si="4"/>
        <v/>
      </c>
      <c r="C45" s="67" t="str">
        <f t="shared" si="5"/>
        <v/>
      </c>
      <c r="H45" s="1"/>
      <c r="I45" s="1"/>
      <c r="J45" s="3"/>
    </row>
    <row r="46" spans="1:10" ht="15" x14ac:dyDescent="0.25">
      <c r="A46" s="65" t="str">
        <f t="shared" si="3"/>
        <v/>
      </c>
      <c r="B46" s="66" t="str">
        <f t="shared" si="4"/>
        <v/>
      </c>
      <c r="C46" s="67" t="str">
        <f t="shared" si="5"/>
        <v/>
      </c>
    </row>
    <row r="47" spans="1:10" ht="15" x14ac:dyDescent="0.25">
      <c r="A47" s="65" t="str">
        <f t="shared" si="3"/>
        <v/>
      </c>
      <c r="B47" s="66" t="str">
        <f t="shared" si="4"/>
        <v/>
      </c>
      <c r="C47" s="67" t="str">
        <f t="shared" si="5"/>
        <v/>
      </c>
    </row>
    <row r="48" spans="1:10" ht="15" x14ac:dyDescent="0.25">
      <c r="A48" s="65" t="str">
        <f t="shared" si="3"/>
        <v/>
      </c>
      <c r="B48" s="66" t="str">
        <f t="shared" si="4"/>
        <v/>
      </c>
      <c r="C48" s="67" t="str">
        <f t="shared" si="5"/>
        <v/>
      </c>
    </row>
    <row r="49" spans="1:3" ht="15" x14ac:dyDescent="0.25">
      <c r="A49" s="65" t="str">
        <f t="shared" si="3"/>
        <v/>
      </c>
      <c r="B49" s="66" t="str">
        <f t="shared" si="4"/>
        <v/>
      </c>
      <c r="C49" s="67" t="str">
        <f t="shared" si="5"/>
        <v/>
      </c>
    </row>
    <row r="50" spans="1:3" ht="15" x14ac:dyDescent="0.25">
      <c r="A50" s="65" t="str">
        <f t="shared" si="3"/>
        <v/>
      </c>
      <c r="B50" s="66" t="str">
        <f t="shared" si="4"/>
        <v/>
      </c>
      <c r="C50" s="67" t="str">
        <f t="shared" si="5"/>
        <v/>
      </c>
    </row>
    <row r="51" spans="1:3" ht="15" x14ac:dyDescent="0.25">
      <c r="A51" s="65" t="str">
        <f t="shared" si="3"/>
        <v/>
      </c>
      <c r="B51" s="66" t="str">
        <f t="shared" si="4"/>
        <v/>
      </c>
      <c r="C51" s="67" t="str">
        <f t="shared" si="5"/>
        <v/>
      </c>
    </row>
    <row r="52" spans="1:3" ht="15" x14ac:dyDescent="0.25">
      <c r="A52" s="65" t="str">
        <f t="shared" si="3"/>
        <v/>
      </c>
      <c r="B52" s="66" t="str">
        <f t="shared" si="4"/>
        <v/>
      </c>
      <c r="C52" s="67" t="str">
        <f t="shared" si="5"/>
        <v/>
      </c>
    </row>
    <row r="53" spans="1:3" ht="15" x14ac:dyDescent="0.25">
      <c r="A53" s="65" t="str">
        <f t="shared" si="3"/>
        <v/>
      </c>
      <c r="B53" s="66" t="str">
        <f t="shared" si="4"/>
        <v/>
      </c>
      <c r="C53" s="67" t="str">
        <f t="shared" si="5"/>
        <v/>
      </c>
    </row>
    <row r="54" spans="1:3" ht="15" x14ac:dyDescent="0.25">
      <c r="A54" s="65" t="str">
        <f t="shared" si="3"/>
        <v/>
      </c>
      <c r="B54" s="66" t="str">
        <f t="shared" si="4"/>
        <v/>
      </c>
      <c r="C54" s="67" t="str">
        <f t="shared" si="5"/>
        <v/>
      </c>
    </row>
    <row r="55" spans="1:3" ht="15" x14ac:dyDescent="0.25">
      <c r="A55" s="65" t="str">
        <f t="shared" si="3"/>
        <v/>
      </c>
      <c r="B55" s="66" t="str">
        <f t="shared" si="4"/>
        <v/>
      </c>
      <c r="C55" s="67" t="str">
        <f t="shared" si="5"/>
        <v/>
      </c>
    </row>
    <row r="56" spans="1:3" ht="15" x14ac:dyDescent="0.25">
      <c r="A56" s="65" t="str">
        <f t="shared" si="3"/>
        <v/>
      </c>
      <c r="B56" s="66" t="str">
        <f t="shared" si="4"/>
        <v/>
      </c>
      <c r="C56" s="67" t="str">
        <f t="shared" si="5"/>
        <v/>
      </c>
    </row>
    <row r="57" spans="1:3" ht="15" x14ac:dyDescent="0.25">
      <c r="A57" s="65" t="str">
        <f t="shared" si="3"/>
        <v/>
      </c>
      <c r="B57" s="66" t="str">
        <f t="shared" si="4"/>
        <v/>
      </c>
      <c r="C57" s="67" t="str">
        <f t="shared" si="5"/>
        <v/>
      </c>
    </row>
    <row r="58" spans="1:3" ht="15" x14ac:dyDescent="0.25">
      <c r="A58" s="65" t="str">
        <f t="shared" si="3"/>
        <v/>
      </c>
      <c r="B58" s="66" t="str">
        <f t="shared" si="4"/>
        <v/>
      </c>
      <c r="C58" s="67" t="str">
        <f t="shared" si="5"/>
        <v/>
      </c>
    </row>
    <row r="59" spans="1:3" ht="15" x14ac:dyDescent="0.25">
      <c r="A59" s="65" t="str">
        <f t="shared" si="3"/>
        <v/>
      </c>
      <c r="B59" s="66" t="str">
        <f t="shared" si="4"/>
        <v/>
      </c>
      <c r="C59" s="67" t="str">
        <f t="shared" si="5"/>
        <v/>
      </c>
    </row>
    <row r="60" spans="1:3" ht="15" x14ac:dyDescent="0.25">
      <c r="A60" s="65" t="str">
        <f t="shared" si="3"/>
        <v/>
      </c>
      <c r="B60" s="66" t="str">
        <f t="shared" si="4"/>
        <v/>
      </c>
      <c r="C60" s="67" t="str">
        <f t="shared" si="5"/>
        <v/>
      </c>
    </row>
    <row r="61" spans="1:3" ht="15" x14ac:dyDescent="0.25">
      <c r="A61" s="65" t="str">
        <f t="shared" si="3"/>
        <v/>
      </c>
      <c r="B61" s="66" t="str">
        <f t="shared" si="4"/>
        <v/>
      </c>
      <c r="C61" s="67" t="str">
        <f t="shared" si="5"/>
        <v/>
      </c>
    </row>
    <row r="62" spans="1:3" ht="15" x14ac:dyDescent="0.25">
      <c r="A62" s="65" t="str">
        <f t="shared" si="3"/>
        <v/>
      </c>
      <c r="B62" s="66" t="str">
        <f t="shared" si="4"/>
        <v/>
      </c>
      <c r="C62" s="67" t="str">
        <f t="shared" si="5"/>
        <v/>
      </c>
    </row>
    <row r="63" spans="1:3" ht="15" x14ac:dyDescent="0.25">
      <c r="A63" s="65" t="str">
        <f t="shared" si="3"/>
        <v/>
      </c>
      <c r="B63" s="66" t="str">
        <f t="shared" si="4"/>
        <v/>
      </c>
      <c r="C63" s="67" t="str">
        <f t="shared" si="5"/>
        <v/>
      </c>
    </row>
    <row r="64" spans="1:3" ht="15" x14ac:dyDescent="0.25">
      <c r="A64" s="65" t="str">
        <f t="shared" si="3"/>
        <v/>
      </c>
      <c r="B64" s="66" t="str">
        <f t="shared" si="4"/>
        <v/>
      </c>
      <c r="C64" s="67" t="str">
        <f t="shared" si="5"/>
        <v/>
      </c>
    </row>
    <row r="65" spans="1:3" ht="15" x14ac:dyDescent="0.25">
      <c r="A65" s="65" t="str">
        <f t="shared" si="3"/>
        <v/>
      </c>
      <c r="B65" s="66" t="str">
        <f t="shared" si="4"/>
        <v/>
      </c>
      <c r="C65" s="67" t="str">
        <f t="shared" si="5"/>
        <v/>
      </c>
    </row>
    <row r="66" spans="1:3" ht="15" x14ac:dyDescent="0.25">
      <c r="A66" s="65" t="str">
        <f t="shared" si="3"/>
        <v/>
      </c>
      <c r="B66" s="66" t="str">
        <f t="shared" si="4"/>
        <v/>
      </c>
      <c r="C66" s="67" t="str">
        <f t="shared" si="5"/>
        <v/>
      </c>
    </row>
    <row r="67" spans="1:3" ht="15" x14ac:dyDescent="0.25">
      <c r="A67" s="65" t="str">
        <f t="shared" si="3"/>
        <v/>
      </c>
      <c r="B67" s="66" t="str">
        <f t="shared" si="4"/>
        <v/>
      </c>
      <c r="C67" s="67" t="str">
        <f t="shared" si="5"/>
        <v/>
      </c>
    </row>
    <row r="68" spans="1:3" ht="15" x14ac:dyDescent="0.25">
      <c r="A68" s="65" t="str">
        <f t="shared" si="3"/>
        <v/>
      </c>
      <c r="B68" s="66" t="str">
        <f t="shared" si="4"/>
        <v/>
      </c>
      <c r="C68" s="67" t="str">
        <f t="shared" si="5"/>
        <v/>
      </c>
    </row>
    <row r="69" spans="1:3" ht="15" x14ac:dyDescent="0.25">
      <c r="A69" s="65" t="str">
        <f t="shared" si="3"/>
        <v/>
      </c>
      <c r="B69" s="66" t="str">
        <f t="shared" si="4"/>
        <v/>
      </c>
      <c r="C69" s="67" t="str">
        <f t="shared" si="5"/>
        <v/>
      </c>
    </row>
    <row r="70" spans="1:3" ht="15" x14ac:dyDescent="0.25">
      <c r="A70" s="65" t="str">
        <f t="shared" si="3"/>
        <v/>
      </c>
      <c r="B70" s="66" t="str">
        <f t="shared" si="4"/>
        <v/>
      </c>
      <c r="C70" s="67" t="str">
        <f t="shared" si="5"/>
        <v/>
      </c>
    </row>
    <row r="71" spans="1:3" ht="15" x14ac:dyDescent="0.25">
      <c r="A71" s="65" t="str">
        <f t="shared" si="3"/>
        <v/>
      </c>
      <c r="B71" s="66" t="str">
        <f t="shared" si="4"/>
        <v/>
      </c>
      <c r="C71" s="67" t="str">
        <f t="shared" si="5"/>
        <v/>
      </c>
    </row>
    <row r="72" spans="1:3" ht="15" x14ac:dyDescent="0.25">
      <c r="A72" s="65" t="str">
        <f t="shared" si="3"/>
        <v/>
      </c>
      <c r="B72" s="66" t="str">
        <f t="shared" si="4"/>
        <v/>
      </c>
      <c r="C72" s="67" t="str">
        <f t="shared" si="5"/>
        <v/>
      </c>
    </row>
    <row r="73" spans="1:3" ht="15" x14ac:dyDescent="0.25">
      <c r="A73" s="65" t="str">
        <f t="shared" si="3"/>
        <v/>
      </c>
      <c r="B73" s="66" t="str">
        <f t="shared" si="4"/>
        <v/>
      </c>
      <c r="C73" s="67" t="str">
        <f t="shared" si="5"/>
        <v/>
      </c>
    </row>
    <row r="74" spans="1:3" ht="15" x14ac:dyDescent="0.25">
      <c r="A74" s="65" t="str">
        <f t="shared" si="3"/>
        <v/>
      </c>
      <c r="B74" s="66" t="str">
        <f t="shared" si="4"/>
        <v/>
      </c>
      <c r="C74" s="67" t="str">
        <f t="shared" si="5"/>
        <v/>
      </c>
    </row>
    <row r="75" spans="1:3" ht="15" x14ac:dyDescent="0.25">
      <c r="A75" s="65" t="str">
        <f t="shared" si="3"/>
        <v/>
      </c>
      <c r="B75" s="66" t="str">
        <f t="shared" si="4"/>
        <v/>
      </c>
      <c r="C75" s="67" t="str">
        <f t="shared" si="5"/>
        <v/>
      </c>
    </row>
    <row r="76" spans="1:3" ht="15" x14ac:dyDescent="0.25">
      <c r="A76" s="65" t="str">
        <f t="shared" si="3"/>
        <v/>
      </c>
      <c r="B76" s="66" t="str">
        <f t="shared" si="4"/>
        <v/>
      </c>
      <c r="C76" s="67" t="str">
        <f t="shared" si="5"/>
        <v/>
      </c>
    </row>
    <row r="77" spans="1:3" ht="15" x14ac:dyDescent="0.25">
      <c r="A77" s="65" t="str">
        <f t="shared" si="3"/>
        <v/>
      </c>
      <c r="B77" s="66" t="str">
        <f t="shared" si="4"/>
        <v/>
      </c>
      <c r="C77" s="67" t="str">
        <f t="shared" si="5"/>
        <v/>
      </c>
    </row>
    <row r="78" spans="1:3" ht="15" x14ac:dyDescent="0.25">
      <c r="A78" s="65" t="str">
        <f t="shared" si="3"/>
        <v/>
      </c>
      <c r="B78" s="66" t="str">
        <f t="shared" si="4"/>
        <v/>
      </c>
      <c r="C78" s="67" t="str">
        <f t="shared" si="5"/>
        <v/>
      </c>
    </row>
    <row r="79" spans="1:3" ht="15" x14ac:dyDescent="0.25">
      <c r="A79" s="65" t="str">
        <f t="shared" si="3"/>
        <v/>
      </c>
      <c r="B79" s="66" t="str">
        <f t="shared" si="4"/>
        <v/>
      </c>
      <c r="C79" s="67" t="str">
        <f t="shared" si="5"/>
        <v/>
      </c>
    </row>
    <row r="80" spans="1:3" ht="15" x14ac:dyDescent="0.25">
      <c r="A80" s="65" t="str">
        <f t="shared" si="3"/>
        <v/>
      </c>
      <c r="B80" s="66" t="str">
        <f t="shared" si="4"/>
        <v/>
      </c>
      <c r="C80" s="67" t="str">
        <f t="shared" si="5"/>
        <v/>
      </c>
    </row>
    <row r="81" spans="1:3" ht="15" x14ac:dyDescent="0.25">
      <c r="A81" s="65" t="str">
        <f t="shared" si="3"/>
        <v/>
      </c>
      <c r="B81" s="66" t="str">
        <f t="shared" si="4"/>
        <v/>
      </c>
      <c r="C81" s="67" t="str">
        <f t="shared" si="5"/>
        <v/>
      </c>
    </row>
    <row r="82" spans="1:3" ht="15" x14ac:dyDescent="0.25">
      <c r="A82" s="65" t="str">
        <f t="shared" si="3"/>
        <v/>
      </c>
      <c r="B82" s="66" t="str">
        <f t="shared" si="4"/>
        <v/>
      </c>
      <c r="C82" s="67" t="str">
        <f t="shared" si="5"/>
        <v/>
      </c>
    </row>
    <row r="83" spans="1:3" ht="15" x14ac:dyDescent="0.25">
      <c r="A83" s="65" t="str">
        <f t="shared" si="3"/>
        <v/>
      </c>
      <c r="B83" s="66" t="str">
        <f t="shared" si="4"/>
        <v/>
      </c>
      <c r="C83" s="67" t="str">
        <f t="shared" si="5"/>
        <v/>
      </c>
    </row>
    <row r="84" spans="1:3" ht="15" x14ac:dyDescent="0.25">
      <c r="A84" s="65" t="str">
        <f t="shared" si="3"/>
        <v/>
      </c>
      <c r="B84" s="66" t="str">
        <f t="shared" si="4"/>
        <v/>
      </c>
      <c r="C84" s="67" t="str">
        <f t="shared" si="5"/>
        <v/>
      </c>
    </row>
    <row r="85" spans="1:3" ht="15" x14ac:dyDescent="0.25">
      <c r="A85" s="65" t="str">
        <f t="shared" si="3"/>
        <v/>
      </c>
      <c r="B85" s="66" t="str">
        <f t="shared" si="4"/>
        <v/>
      </c>
      <c r="C85" s="67" t="str">
        <f t="shared" si="5"/>
        <v/>
      </c>
    </row>
    <row r="86" spans="1:3" ht="15" x14ac:dyDescent="0.25">
      <c r="A86" s="65" t="str">
        <f t="shared" si="3"/>
        <v/>
      </c>
      <c r="B86" s="66" t="str">
        <f t="shared" si="4"/>
        <v/>
      </c>
      <c r="C86" s="67" t="str">
        <f t="shared" si="5"/>
        <v/>
      </c>
    </row>
    <row r="87" spans="1:3" ht="15" x14ac:dyDescent="0.25">
      <c r="A87" s="65" t="str">
        <f t="shared" si="3"/>
        <v/>
      </c>
      <c r="B87" s="66" t="str">
        <f t="shared" si="4"/>
        <v/>
      </c>
      <c r="C87" s="67" t="str">
        <f t="shared" si="5"/>
        <v/>
      </c>
    </row>
    <row r="88" spans="1:3" ht="15" x14ac:dyDescent="0.25">
      <c r="A88" s="65" t="str">
        <f t="shared" si="3"/>
        <v/>
      </c>
      <c r="B88" s="66" t="str">
        <f t="shared" si="4"/>
        <v/>
      </c>
      <c r="C88" s="67" t="str">
        <f t="shared" si="5"/>
        <v/>
      </c>
    </row>
    <row r="89" spans="1:3" ht="15" x14ac:dyDescent="0.25">
      <c r="A89" s="65" t="str">
        <f t="shared" si="3"/>
        <v/>
      </c>
      <c r="B89" s="66" t="str">
        <f t="shared" si="4"/>
        <v/>
      </c>
      <c r="C89" s="67" t="str">
        <f t="shared" si="5"/>
        <v/>
      </c>
    </row>
    <row r="90" spans="1:3" ht="15" x14ac:dyDescent="0.25">
      <c r="A90" s="65" t="str">
        <f t="shared" si="3"/>
        <v/>
      </c>
      <c r="B90" s="66" t="str">
        <f t="shared" si="4"/>
        <v/>
      </c>
      <c r="C90" s="67" t="str">
        <f t="shared" si="5"/>
        <v/>
      </c>
    </row>
    <row r="91" spans="1:3" ht="15" x14ac:dyDescent="0.25">
      <c r="A91" s="65" t="str">
        <f t="shared" si="3"/>
        <v/>
      </c>
      <c r="B91" s="66" t="str">
        <f t="shared" si="4"/>
        <v/>
      </c>
      <c r="C91" s="67" t="str">
        <f t="shared" si="5"/>
        <v/>
      </c>
    </row>
    <row r="92" spans="1:3" ht="15" x14ac:dyDescent="0.25">
      <c r="A92" s="65" t="str">
        <f t="shared" si="3"/>
        <v/>
      </c>
      <c r="B92" s="66" t="str">
        <f t="shared" si="4"/>
        <v/>
      </c>
      <c r="C92" s="67" t="str">
        <f t="shared" si="5"/>
        <v/>
      </c>
    </row>
    <row r="93" spans="1:3" ht="15" x14ac:dyDescent="0.25">
      <c r="A93" s="65" t="str">
        <f t="shared" si="3"/>
        <v/>
      </c>
      <c r="B93" s="66" t="str">
        <f t="shared" si="4"/>
        <v/>
      </c>
      <c r="C93" s="67" t="str">
        <f t="shared" si="5"/>
        <v/>
      </c>
    </row>
    <row r="94" spans="1:3" ht="15" x14ac:dyDescent="0.25">
      <c r="A94" s="65" t="str">
        <f t="shared" si="3"/>
        <v/>
      </c>
      <c r="B94" s="66" t="str">
        <f t="shared" si="4"/>
        <v/>
      </c>
      <c r="C94" s="67" t="str">
        <f t="shared" si="5"/>
        <v/>
      </c>
    </row>
    <row r="95" spans="1:3" ht="15" x14ac:dyDescent="0.25">
      <c r="A95" s="65" t="str">
        <f t="shared" si="3"/>
        <v/>
      </c>
      <c r="B95" s="66" t="str">
        <f t="shared" si="4"/>
        <v/>
      </c>
      <c r="C95" s="67" t="str">
        <f t="shared" si="5"/>
        <v/>
      </c>
    </row>
    <row r="96" spans="1:3" ht="15" x14ac:dyDescent="0.25">
      <c r="A96" s="65" t="str">
        <f t="shared" si="3"/>
        <v/>
      </c>
      <c r="B96" s="66" t="str">
        <f t="shared" si="4"/>
        <v/>
      </c>
      <c r="C96" s="67" t="str">
        <f t="shared" si="5"/>
        <v/>
      </c>
    </row>
    <row r="97" spans="1:3" ht="15" x14ac:dyDescent="0.25">
      <c r="A97" s="65" t="str">
        <f t="shared" ref="A97:A160" si="6">IF(A96="","",IF($D$10+A96&lt;=$F$12,$D$10+A96,""))</f>
        <v/>
      </c>
      <c r="B97" s="66" t="str">
        <f t="shared" ref="B97:B160" si="7">IF(A97="","",IF(A97&lt;=$F$11,B96,B96-($F$10/($F$12-$F$11))))</f>
        <v/>
      </c>
      <c r="C97" s="67" t="str">
        <f t="shared" si="5"/>
        <v/>
      </c>
    </row>
    <row r="98" spans="1:3" ht="15" x14ac:dyDescent="0.25">
      <c r="A98" s="65" t="str">
        <f t="shared" si="6"/>
        <v/>
      </c>
      <c r="B98" s="66" t="str">
        <f t="shared" si="7"/>
        <v/>
      </c>
      <c r="C98" s="67" t="str">
        <f t="shared" ref="C98:C161" si="8">IF(B98="","",(($H$11+$H$12-$H$13)/(12/$F$13)*(POWER((1/((1+(($H$11+1%)/(12/$F$13))*1))),A98)))*B97)</f>
        <v/>
      </c>
    </row>
    <row r="99" spans="1:3" ht="15" x14ac:dyDescent="0.25">
      <c r="A99" s="65" t="str">
        <f t="shared" si="6"/>
        <v/>
      </c>
      <c r="B99" s="66" t="str">
        <f t="shared" si="7"/>
        <v/>
      </c>
      <c r="C99" s="67" t="str">
        <f t="shared" si="8"/>
        <v/>
      </c>
    </row>
    <row r="100" spans="1:3" ht="15" x14ac:dyDescent="0.25">
      <c r="A100" s="65" t="str">
        <f t="shared" si="6"/>
        <v/>
      </c>
      <c r="B100" s="66" t="str">
        <f t="shared" si="7"/>
        <v/>
      </c>
      <c r="C100" s="67" t="str">
        <f t="shared" si="8"/>
        <v/>
      </c>
    </row>
    <row r="101" spans="1:3" ht="15" x14ac:dyDescent="0.25">
      <c r="A101" s="65" t="str">
        <f t="shared" si="6"/>
        <v/>
      </c>
      <c r="B101" s="66" t="str">
        <f t="shared" si="7"/>
        <v/>
      </c>
      <c r="C101" s="67" t="str">
        <f t="shared" si="8"/>
        <v/>
      </c>
    </row>
    <row r="102" spans="1:3" ht="15" x14ac:dyDescent="0.25">
      <c r="A102" s="65" t="str">
        <f t="shared" si="6"/>
        <v/>
      </c>
      <c r="B102" s="66" t="str">
        <f t="shared" si="7"/>
        <v/>
      </c>
      <c r="C102" s="67" t="str">
        <f t="shared" si="8"/>
        <v/>
      </c>
    </row>
    <row r="103" spans="1:3" ht="15" x14ac:dyDescent="0.25">
      <c r="A103" s="65" t="str">
        <f t="shared" si="6"/>
        <v/>
      </c>
      <c r="B103" s="66" t="str">
        <f t="shared" si="7"/>
        <v/>
      </c>
      <c r="C103" s="67" t="str">
        <f t="shared" si="8"/>
        <v/>
      </c>
    </row>
    <row r="104" spans="1:3" ht="15" x14ac:dyDescent="0.25">
      <c r="A104" s="65" t="str">
        <f t="shared" si="6"/>
        <v/>
      </c>
      <c r="B104" s="66" t="str">
        <f t="shared" si="7"/>
        <v/>
      </c>
      <c r="C104" s="67" t="str">
        <f t="shared" si="8"/>
        <v/>
      </c>
    </row>
    <row r="105" spans="1:3" ht="15" x14ac:dyDescent="0.25">
      <c r="A105" s="65" t="str">
        <f t="shared" si="6"/>
        <v/>
      </c>
      <c r="B105" s="66" t="str">
        <f t="shared" si="7"/>
        <v/>
      </c>
      <c r="C105" s="67" t="str">
        <f t="shared" si="8"/>
        <v/>
      </c>
    </row>
    <row r="106" spans="1:3" ht="15" x14ac:dyDescent="0.25">
      <c r="A106" s="65" t="str">
        <f t="shared" si="6"/>
        <v/>
      </c>
      <c r="B106" s="66" t="str">
        <f t="shared" si="7"/>
        <v/>
      </c>
      <c r="C106" s="67" t="str">
        <f t="shared" si="8"/>
        <v/>
      </c>
    </row>
    <row r="107" spans="1:3" ht="15" x14ac:dyDescent="0.25">
      <c r="A107" s="65" t="str">
        <f t="shared" si="6"/>
        <v/>
      </c>
      <c r="B107" s="66" t="str">
        <f t="shared" si="7"/>
        <v/>
      </c>
      <c r="C107" s="67" t="str">
        <f t="shared" si="8"/>
        <v/>
      </c>
    </row>
    <row r="108" spans="1:3" ht="15" x14ac:dyDescent="0.25">
      <c r="A108" s="65" t="str">
        <f t="shared" si="6"/>
        <v/>
      </c>
      <c r="B108" s="66" t="str">
        <f t="shared" si="7"/>
        <v/>
      </c>
      <c r="C108" s="67" t="str">
        <f t="shared" si="8"/>
        <v/>
      </c>
    </row>
    <row r="109" spans="1:3" ht="15" x14ac:dyDescent="0.25">
      <c r="A109" s="65" t="str">
        <f t="shared" si="6"/>
        <v/>
      </c>
      <c r="B109" s="66" t="str">
        <f t="shared" si="7"/>
        <v/>
      </c>
      <c r="C109" s="67" t="str">
        <f t="shared" si="8"/>
        <v/>
      </c>
    </row>
    <row r="110" spans="1:3" ht="15" x14ac:dyDescent="0.25">
      <c r="A110" s="65" t="str">
        <f t="shared" si="6"/>
        <v/>
      </c>
      <c r="B110" s="66" t="str">
        <f t="shared" si="7"/>
        <v/>
      </c>
      <c r="C110" s="67" t="str">
        <f t="shared" si="8"/>
        <v/>
      </c>
    </row>
    <row r="111" spans="1:3" ht="15" x14ac:dyDescent="0.25">
      <c r="A111" s="65" t="str">
        <f t="shared" si="6"/>
        <v/>
      </c>
      <c r="B111" s="66" t="str">
        <f t="shared" si="7"/>
        <v/>
      </c>
      <c r="C111" s="67" t="str">
        <f t="shared" si="8"/>
        <v/>
      </c>
    </row>
    <row r="112" spans="1:3" ht="15" x14ac:dyDescent="0.25">
      <c r="A112" s="65" t="str">
        <f t="shared" si="6"/>
        <v/>
      </c>
      <c r="B112" s="66" t="str">
        <f t="shared" si="7"/>
        <v/>
      </c>
      <c r="C112" s="67" t="str">
        <f t="shared" si="8"/>
        <v/>
      </c>
    </row>
    <row r="113" spans="1:3" ht="15" x14ac:dyDescent="0.25">
      <c r="A113" s="65" t="str">
        <f t="shared" si="6"/>
        <v/>
      </c>
      <c r="B113" s="66" t="str">
        <f t="shared" si="7"/>
        <v/>
      </c>
      <c r="C113" s="67" t="str">
        <f t="shared" si="8"/>
        <v/>
      </c>
    </row>
    <row r="114" spans="1:3" ht="15" x14ac:dyDescent="0.25">
      <c r="A114" s="65" t="str">
        <f t="shared" si="6"/>
        <v/>
      </c>
      <c r="B114" s="66" t="str">
        <f t="shared" si="7"/>
        <v/>
      </c>
      <c r="C114" s="67" t="str">
        <f t="shared" si="8"/>
        <v/>
      </c>
    </row>
    <row r="115" spans="1:3" ht="15" x14ac:dyDescent="0.25">
      <c r="A115" s="65" t="str">
        <f t="shared" si="6"/>
        <v/>
      </c>
      <c r="B115" s="66" t="str">
        <f t="shared" si="7"/>
        <v/>
      </c>
      <c r="C115" s="67" t="str">
        <f t="shared" si="8"/>
        <v/>
      </c>
    </row>
    <row r="116" spans="1:3" ht="15" x14ac:dyDescent="0.25">
      <c r="A116" s="65" t="str">
        <f t="shared" si="6"/>
        <v/>
      </c>
      <c r="B116" s="66" t="str">
        <f t="shared" si="7"/>
        <v/>
      </c>
      <c r="C116" s="67" t="str">
        <f t="shared" si="8"/>
        <v/>
      </c>
    </row>
    <row r="117" spans="1:3" ht="15" x14ac:dyDescent="0.25">
      <c r="A117" s="65" t="str">
        <f t="shared" si="6"/>
        <v/>
      </c>
      <c r="B117" s="66" t="str">
        <f t="shared" si="7"/>
        <v/>
      </c>
      <c r="C117" s="67" t="str">
        <f t="shared" si="8"/>
        <v/>
      </c>
    </row>
    <row r="118" spans="1:3" ht="15" x14ac:dyDescent="0.25">
      <c r="A118" s="65" t="str">
        <f t="shared" si="6"/>
        <v/>
      </c>
      <c r="B118" s="66" t="str">
        <f t="shared" si="7"/>
        <v/>
      </c>
      <c r="C118" s="67" t="str">
        <f t="shared" si="8"/>
        <v/>
      </c>
    </row>
    <row r="119" spans="1:3" ht="15" x14ac:dyDescent="0.25">
      <c r="A119" s="65" t="str">
        <f t="shared" si="6"/>
        <v/>
      </c>
      <c r="B119" s="66" t="str">
        <f t="shared" si="7"/>
        <v/>
      </c>
      <c r="C119" s="67" t="str">
        <f t="shared" si="8"/>
        <v/>
      </c>
    </row>
    <row r="120" spans="1:3" ht="15" x14ac:dyDescent="0.25">
      <c r="A120" s="65" t="str">
        <f t="shared" si="6"/>
        <v/>
      </c>
      <c r="B120" s="66" t="str">
        <f t="shared" si="7"/>
        <v/>
      </c>
      <c r="C120" s="67" t="str">
        <f t="shared" si="8"/>
        <v/>
      </c>
    </row>
    <row r="121" spans="1:3" ht="15" x14ac:dyDescent="0.25">
      <c r="A121" s="65" t="str">
        <f t="shared" si="6"/>
        <v/>
      </c>
      <c r="B121" s="66" t="str">
        <f t="shared" si="7"/>
        <v/>
      </c>
      <c r="C121" s="67" t="str">
        <f t="shared" si="8"/>
        <v/>
      </c>
    </row>
    <row r="122" spans="1:3" ht="15" x14ac:dyDescent="0.25">
      <c r="A122" s="65" t="str">
        <f t="shared" si="6"/>
        <v/>
      </c>
      <c r="B122" s="66" t="str">
        <f t="shared" si="7"/>
        <v/>
      </c>
      <c r="C122" s="67" t="str">
        <f t="shared" si="8"/>
        <v/>
      </c>
    </row>
    <row r="123" spans="1:3" ht="15" x14ac:dyDescent="0.25">
      <c r="A123" s="65" t="str">
        <f t="shared" si="6"/>
        <v/>
      </c>
      <c r="B123" s="66" t="str">
        <f t="shared" si="7"/>
        <v/>
      </c>
      <c r="C123" s="67" t="str">
        <f t="shared" si="8"/>
        <v/>
      </c>
    </row>
    <row r="124" spans="1:3" ht="15" x14ac:dyDescent="0.25">
      <c r="A124" s="65" t="str">
        <f t="shared" si="6"/>
        <v/>
      </c>
      <c r="B124" s="66" t="str">
        <f t="shared" si="7"/>
        <v/>
      </c>
      <c r="C124" s="67" t="str">
        <f t="shared" si="8"/>
        <v/>
      </c>
    </row>
    <row r="125" spans="1:3" ht="15" x14ac:dyDescent="0.25">
      <c r="A125" s="65" t="str">
        <f t="shared" si="6"/>
        <v/>
      </c>
      <c r="B125" s="66" t="str">
        <f t="shared" si="7"/>
        <v/>
      </c>
      <c r="C125" s="67" t="str">
        <f t="shared" si="8"/>
        <v/>
      </c>
    </row>
    <row r="126" spans="1:3" ht="15" x14ac:dyDescent="0.25">
      <c r="A126" s="65" t="str">
        <f t="shared" si="6"/>
        <v/>
      </c>
      <c r="B126" s="66" t="str">
        <f t="shared" si="7"/>
        <v/>
      </c>
      <c r="C126" s="67" t="str">
        <f t="shared" si="8"/>
        <v/>
      </c>
    </row>
    <row r="127" spans="1:3" ht="15" x14ac:dyDescent="0.25">
      <c r="A127" s="65" t="str">
        <f t="shared" si="6"/>
        <v/>
      </c>
      <c r="B127" s="66" t="str">
        <f t="shared" si="7"/>
        <v/>
      </c>
      <c r="C127" s="67" t="str">
        <f t="shared" si="8"/>
        <v/>
      </c>
    </row>
    <row r="128" spans="1:3" ht="15" x14ac:dyDescent="0.25">
      <c r="A128" s="65" t="str">
        <f t="shared" si="6"/>
        <v/>
      </c>
      <c r="B128" s="66" t="str">
        <f t="shared" si="7"/>
        <v/>
      </c>
      <c r="C128" s="67" t="str">
        <f t="shared" si="8"/>
        <v/>
      </c>
    </row>
    <row r="129" spans="1:3" ht="15" x14ac:dyDescent="0.25">
      <c r="A129" s="65" t="str">
        <f t="shared" si="6"/>
        <v/>
      </c>
      <c r="B129" s="66" t="str">
        <f t="shared" si="7"/>
        <v/>
      </c>
      <c r="C129" s="67" t="str">
        <f t="shared" si="8"/>
        <v/>
      </c>
    </row>
    <row r="130" spans="1:3" ht="15" x14ac:dyDescent="0.25">
      <c r="A130" s="65" t="str">
        <f t="shared" si="6"/>
        <v/>
      </c>
      <c r="B130" s="66" t="str">
        <f t="shared" si="7"/>
        <v/>
      </c>
      <c r="C130" s="67" t="str">
        <f t="shared" si="8"/>
        <v/>
      </c>
    </row>
    <row r="131" spans="1:3" ht="15" x14ac:dyDescent="0.25">
      <c r="A131" s="65" t="str">
        <f t="shared" si="6"/>
        <v/>
      </c>
      <c r="B131" s="66" t="str">
        <f t="shared" si="7"/>
        <v/>
      </c>
      <c r="C131" s="67" t="str">
        <f t="shared" si="8"/>
        <v/>
      </c>
    </row>
    <row r="132" spans="1:3" ht="15" x14ac:dyDescent="0.25">
      <c r="A132" s="65" t="str">
        <f t="shared" si="6"/>
        <v/>
      </c>
      <c r="B132" s="66" t="str">
        <f t="shared" si="7"/>
        <v/>
      </c>
      <c r="C132" s="67" t="str">
        <f t="shared" si="8"/>
        <v/>
      </c>
    </row>
    <row r="133" spans="1:3" ht="15" x14ac:dyDescent="0.25">
      <c r="A133" s="65" t="str">
        <f t="shared" si="6"/>
        <v/>
      </c>
      <c r="B133" s="66" t="str">
        <f t="shared" si="7"/>
        <v/>
      </c>
      <c r="C133" s="67" t="str">
        <f t="shared" si="8"/>
        <v/>
      </c>
    </row>
    <row r="134" spans="1:3" ht="15" x14ac:dyDescent="0.25">
      <c r="A134" s="65" t="str">
        <f t="shared" si="6"/>
        <v/>
      </c>
      <c r="B134" s="66" t="str">
        <f t="shared" si="7"/>
        <v/>
      </c>
      <c r="C134" s="67" t="str">
        <f t="shared" si="8"/>
        <v/>
      </c>
    </row>
    <row r="135" spans="1:3" ht="15" x14ac:dyDescent="0.25">
      <c r="A135" s="65" t="str">
        <f t="shared" si="6"/>
        <v/>
      </c>
      <c r="B135" s="66" t="str">
        <f t="shared" si="7"/>
        <v/>
      </c>
      <c r="C135" s="67" t="str">
        <f t="shared" si="8"/>
        <v/>
      </c>
    </row>
    <row r="136" spans="1:3" ht="15" x14ac:dyDescent="0.25">
      <c r="A136" s="65" t="str">
        <f t="shared" si="6"/>
        <v/>
      </c>
      <c r="B136" s="66" t="str">
        <f t="shared" si="7"/>
        <v/>
      </c>
      <c r="C136" s="67" t="str">
        <f t="shared" si="8"/>
        <v/>
      </c>
    </row>
    <row r="137" spans="1:3" ht="15" x14ac:dyDescent="0.25">
      <c r="A137" s="65" t="str">
        <f t="shared" si="6"/>
        <v/>
      </c>
      <c r="B137" s="66" t="str">
        <f t="shared" si="7"/>
        <v/>
      </c>
      <c r="C137" s="67" t="str">
        <f t="shared" si="8"/>
        <v/>
      </c>
    </row>
    <row r="138" spans="1:3" ht="15" x14ac:dyDescent="0.25">
      <c r="A138" s="65" t="str">
        <f t="shared" si="6"/>
        <v/>
      </c>
      <c r="B138" s="66" t="str">
        <f t="shared" si="7"/>
        <v/>
      </c>
      <c r="C138" s="67" t="str">
        <f t="shared" si="8"/>
        <v/>
      </c>
    </row>
    <row r="139" spans="1:3" ht="15" x14ac:dyDescent="0.25">
      <c r="A139" s="65" t="str">
        <f t="shared" si="6"/>
        <v/>
      </c>
      <c r="B139" s="66" t="str">
        <f t="shared" si="7"/>
        <v/>
      </c>
      <c r="C139" s="67" t="str">
        <f t="shared" si="8"/>
        <v/>
      </c>
    </row>
    <row r="140" spans="1:3" ht="15" x14ac:dyDescent="0.25">
      <c r="A140" s="65" t="str">
        <f t="shared" si="6"/>
        <v/>
      </c>
      <c r="B140" s="66" t="str">
        <f t="shared" si="7"/>
        <v/>
      </c>
      <c r="C140" s="67" t="str">
        <f t="shared" si="8"/>
        <v/>
      </c>
    </row>
    <row r="141" spans="1:3" ht="15" x14ac:dyDescent="0.25">
      <c r="A141" s="65" t="str">
        <f t="shared" si="6"/>
        <v/>
      </c>
      <c r="B141" s="66" t="str">
        <f t="shared" si="7"/>
        <v/>
      </c>
      <c r="C141" s="67" t="str">
        <f t="shared" si="8"/>
        <v/>
      </c>
    </row>
    <row r="142" spans="1:3" ht="15" x14ac:dyDescent="0.25">
      <c r="A142" s="65" t="str">
        <f t="shared" si="6"/>
        <v/>
      </c>
      <c r="B142" s="66" t="str">
        <f t="shared" si="7"/>
        <v/>
      </c>
      <c r="C142" s="67" t="str">
        <f t="shared" si="8"/>
        <v/>
      </c>
    </row>
    <row r="143" spans="1:3" ht="15" x14ac:dyDescent="0.25">
      <c r="A143" s="65" t="str">
        <f t="shared" si="6"/>
        <v/>
      </c>
      <c r="B143" s="66" t="str">
        <f t="shared" si="7"/>
        <v/>
      </c>
      <c r="C143" s="67" t="str">
        <f t="shared" si="8"/>
        <v/>
      </c>
    </row>
    <row r="144" spans="1:3" ht="15" x14ac:dyDescent="0.25">
      <c r="A144" s="65" t="str">
        <f t="shared" si="6"/>
        <v/>
      </c>
      <c r="B144" s="66" t="str">
        <f t="shared" si="7"/>
        <v/>
      </c>
      <c r="C144" s="67" t="str">
        <f t="shared" si="8"/>
        <v/>
      </c>
    </row>
    <row r="145" spans="1:3" ht="15" x14ac:dyDescent="0.25">
      <c r="A145" s="65" t="str">
        <f t="shared" si="6"/>
        <v/>
      </c>
      <c r="B145" s="66" t="str">
        <f t="shared" si="7"/>
        <v/>
      </c>
      <c r="C145" s="67" t="str">
        <f t="shared" si="8"/>
        <v/>
      </c>
    </row>
    <row r="146" spans="1:3" ht="15" x14ac:dyDescent="0.25">
      <c r="A146" s="65" t="str">
        <f t="shared" si="6"/>
        <v/>
      </c>
      <c r="B146" s="66" t="str">
        <f t="shared" si="7"/>
        <v/>
      </c>
      <c r="C146" s="67" t="str">
        <f t="shared" si="8"/>
        <v/>
      </c>
    </row>
    <row r="147" spans="1:3" ht="15" x14ac:dyDescent="0.25">
      <c r="A147" s="65" t="str">
        <f t="shared" si="6"/>
        <v/>
      </c>
      <c r="B147" s="66" t="str">
        <f t="shared" si="7"/>
        <v/>
      </c>
      <c r="C147" s="67" t="str">
        <f t="shared" si="8"/>
        <v/>
      </c>
    </row>
    <row r="148" spans="1:3" ht="15" x14ac:dyDescent="0.25">
      <c r="A148" s="65" t="str">
        <f t="shared" si="6"/>
        <v/>
      </c>
      <c r="B148" s="66" t="str">
        <f t="shared" si="7"/>
        <v/>
      </c>
      <c r="C148" s="67" t="str">
        <f t="shared" si="8"/>
        <v/>
      </c>
    </row>
    <row r="149" spans="1:3" ht="15" x14ac:dyDescent="0.25">
      <c r="A149" s="65" t="str">
        <f t="shared" si="6"/>
        <v/>
      </c>
      <c r="B149" s="66" t="str">
        <f t="shared" si="7"/>
        <v/>
      </c>
      <c r="C149" s="67" t="str">
        <f t="shared" si="8"/>
        <v/>
      </c>
    </row>
    <row r="150" spans="1:3" ht="15" x14ac:dyDescent="0.25">
      <c r="A150" s="65" t="str">
        <f t="shared" si="6"/>
        <v/>
      </c>
      <c r="B150" s="66" t="str">
        <f t="shared" si="7"/>
        <v/>
      </c>
      <c r="C150" s="67" t="str">
        <f t="shared" si="8"/>
        <v/>
      </c>
    </row>
    <row r="151" spans="1:3" ht="15" x14ac:dyDescent="0.25">
      <c r="A151" s="65" t="str">
        <f t="shared" si="6"/>
        <v/>
      </c>
      <c r="B151" s="66" t="str">
        <f t="shared" si="7"/>
        <v/>
      </c>
      <c r="C151" s="67" t="str">
        <f t="shared" si="8"/>
        <v/>
      </c>
    </row>
    <row r="152" spans="1:3" ht="15" x14ac:dyDescent="0.25">
      <c r="A152" s="65" t="str">
        <f t="shared" si="6"/>
        <v/>
      </c>
      <c r="B152" s="66" t="str">
        <f t="shared" si="7"/>
        <v/>
      </c>
      <c r="C152" s="67" t="str">
        <f t="shared" si="8"/>
        <v/>
      </c>
    </row>
    <row r="153" spans="1:3" ht="15" x14ac:dyDescent="0.25">
      <c r="A153" s="65" t="str">
        <f t="shared" si="6"/>
        <v/>
      </c>
      <c r="B153" s="66" t="str">
        <f t="shared" si="7"/>
        <v/>
      </c>
      <c r="C153" s="67" t="str">
        <f t="shared" si="8"/>
        <v/>
      </c>
    </row>
    <row r="154" spans="1:3" ht="15" x14ac:dyDescent="0.25">
      <c r="A154" s="65" t="str">
        <f t="shared" si="6"/>
        <v/>
      </c>
      <c r="B154" s="66" t="str">
        <f t="shared" si="7"/>
        <v/>
      </c>
      <c r="C154" s="67" t="str">
        <f t="shared" si="8"/>
        <v/>
      </c>
    </row>
    <row r="155" spans="1:3" ht="15" x14ac:dyDescent="0.25">
      <c r="A155" s="65" t="str">
        <f t="shared" si="6"/>
        <v/>
      </c>
      <c r="B155" s="66" t="str">
        <f t="shared" si="7"/>
        <v/>
      </c>
      <c r="C155" s="67" t="str">
        <f t="shared" si="8"/>
        <v/>
      </c>
    </row>
    <row r="156" spans="1:3" ht="15" x14ac:dyDescent="0.25">
      <c r="A156" s="65" t="str">
        <f t="shared" si="6"/>
        <v/>
      </c>
      <c r="B156" s="66" t="str">
        <f t="shared" si="7"/>
        <v/>
      </c>
      <c r="C156" s="67" t="str">
        <f t="shared" si="8"/>
        <v/>
      </c>
    </row>
    <row r="157" spans="1:3" ht="15" x14ac:dyDescent="0.25">
      <c r="A157" s="65" t="str">
        <f t="shared" si="6"/>
        <v/>
      </c>
      <c r="B157" s="66" t="str">
        <f t="shared" si="7"/>
        <v/>
      </c>
      <c r="C157" s="67" t="str">
        <f t="shared" si="8"/>
        <v/>
      </c>
    </row>
    <row r="158" spans="1:3" ht="15" x14ac:dyDescent="0.25">
      <c r="A158" s="65" t="str">
        <f t="shared" si="6"/>
        <v/>
      </c>
      <c r="B158" s="66" t="str">
        <f t="shared" si="7"/>
        <v/>
      </c>
      <c r="C158" s="67" t="str">
        <f t="shared" si="8"/>
        <v/>
      </c>
    </row>
    <row r="159" spans="1:3" ht="15" x14ac:dyDescent="0.25">
      <c r="A159" s="65" t="str">
        <f t="shared" si="6"/>
        <v/>
      </c>
      <c r="B159" s="66" t="str">
        <f t="shared" si="7"/>
        <v/>
      </c>
      <c r="C159" s="67" t="str">
        <f t="shared" si="8"/>
        <v/>
      </c>
    </row>
    <row r="160" spans="1:3" ht="15" x14ac:dyDescent="0.25">
      <c r="A160" s="65" t="str">
        <f t="shared" si="6"/>
        <v/>
      </c>
      <c r="B160" s="66" t="str">
        <f t="shared" si="7"/>
        <v/>
      </c>
      <c r="C160" s="67" t="str">
        <f t="shared" si="8"/>
        <v/>
      </c>
    </row>
    <row r="161" spans="1:3" ht="15" x14ac:dyDescent="0.25">
      <c r="A161" s="65" t="str">
        <f t="shared" ref="A161:A213" si="9">IF(A160="","",IF($D$10+A160&lt;=$F$12,$D$10+A160,""))</f>
        <v/>
      </c>
      <c r="B161" s="66" t="str">
        <f t="shared" ref="B161:B213" si="10">IF(A161="","",IF(A161&lt;=$F$11,B160,B160-($F$10/($F$12-$F$11))))</f>
        <v/>
      </c>
      <c r="C161" s="67" t="str">
        <f t="shared" si="8"/>
        <v/>
      </c>
    </row>
    <row r="162" spans="1:3" ht="15" x14ac:dyDescent="0.25">
      <c r="A162" s="65" t="str">
        <f t="shared" si="9"/>
        <v/>
      </c>
      <c r="B162" s="66" t="str">
        <f t="shared" si="10"/>
        <v/>
      </c>
      <c r="C162" s="67" t="str">
        <f t="shared" ref="C162:C213" si="11">IF(B162="","",(($H$11+$H$12-$H$13)/(12/$F$13)*(POWER((1/((1+(($H$11+1%)/(12/$F$13))*1))),A162)))*B161)</f>
        <v/>
      </c>
    </row>
    <row r="163" spans="1:3" ht="15" x14ac:dyDescent="0.25">
      <c r="A163" s="65" t="str">
        <f t="shared" si="9"/>
        <v/>
      </c>
      <c r="B163" s="66" t="str">
        <f t="shared" si="10"/>
        <v/>
      </c>
      <c r="C163" s="67" t="str">
        <f t="shared" si="11"/>
        <v/>
      </c>
    </row>
    <row r="164" spans="1:3" ht="15" x14ac:dyDescent="0.25">
      <c r="A164" s="65" t="str">
        <f t="shared" si="9"/>
        <v/>
      </c>
      <c r="B164" s="66" t="str">
        <f t="shared" si="10"/>
        <v/>
      </c>
      <c r="C164" s="67" t="str">
        <f t="shared" si="11"/>
        <v/>
      </c>
    </row>
    <row r="165" spans="1:3" ht="15" x14ac:dyDescent="0.25">
      <c r="A165" s="65" t="str">
        <f t="shared" si="9"/>
        <v/>
      </c>
      <c r="B165" s="66" t="str">
        <f t="shared" si="10"/>
        <v/>
      </c>
      <c r="C165" s="67" t="str">
        <f t="shared" si="11"/>
        <v/>
      </c>
    </row>
    <row r="166" spans="1:3" ht="15" x14ac:dyDescent="0.25">
      <c r="A166" s="65" t="str">
        <f t="shared" si="9"/>
        <v/>
      </c>
      <c r="B166" s="66" t="str">
        <f t="shared" si="10"/>
        <v/>
      </c>
      <c r="C166" s="67" t="str">
        <f t="shared" si="11"/>
        <v/>
      </c>
    </row>
    <row r="167" spans="1:3" ht="15" x14ac:dyDescent="0.25">
      <c r="A167" s="65" t="str">
        <f t="shared" si="9"/>
        <v/>
      </c>
      <c r="B167" s="66" t="str">
        <f t="shared" si="10"/>
        <v/>
      </c>
      <c r="C167" s="67" t="str">
        <f t="shared" si="11"/>
        <v/>
      </c>
    </row>
    <row r="168" spans="1:3" ht="15" x14ac:dyDescent="0.25">
      <c r="A168" s="65" t="str">
        <f t="shared" si="9"/>
        <v/>
      </c>
      <c r="B168" s="66" t="str">
        <f t="shared" si="10"/>
        <v/>
      </c>
      <c r="C168" s="67" t="str">
        <f t="shared" si="11"/>
        <v/>
      </c>
    </row>
    <row r="169" spans="1:3" ht="15" x14ac:dyDescent="0.25">
      <c r="A169" s="65" t="str">
        <f t="shared" si="9"/>
        <v/>
      </c>
      <c r="B169" s="66" t="str">
        <f t="shared" si="10"/>
        <v/>
      </c>
      <c r="C169" s="67" t="str">
        <f t="shared" si="11"/>
        <v/>
      </c>
    </row>
    <row r="170" spans="1:3" ht="15" x14ac:dyDescent="0.25">
      <c r="A170" s="65" t="str">
        <f t="shared" si="9"/>
        <v/>
      </c>
      <c r="B170" s="66" t="str">
        <f t="shared" si="10"/>
        <v/>
      </c>
      <c r="C170" s="67" t="str">
        <f t="shared" si="11"/>
        <v/>
      </c>
    </row>
    <row r="171" spans="1:3" ht="15" x14ac:dyDescent="0.25">
      <c r="A171" s="65" t="str">
        <f t="shared" si="9"/>
        <v/>
      </c>
      <c r="B171" s="66" t="str">
        <f t="shared" si="10"/>
        <v/>
      </c>
      <c r="C171" s="67" t="str">
        <f t="shared" si="11"/>
        <v/>
      </c>
    </row>
    <row r="172" spans="1:3" ht="15" x14ac:dyDescent="0.25">
      <c r="A172" s="65" t="str">
        <f t="shared" si="9"/>
        <v/>
      </c>
      <c r="B172" s="66" t="str">
        <f t="shared" si="10"/>
        <v/>
      </c>
      <c r="C172" s="67" t="str">
        <f t="shared" si="11"/>
        <v/>
      </c>
    </row>
    <row r="173" spans="1:3" ht="15" x14ac:dyDescent="0.25">
      <c r="A173" s="65" t="str">
        <f t="shared" si="9"/>
        <v/>
      </c>
      <c r="B173" s="66" t="str">
        <f t="shared" si="10"/>
        <v/>
      </c>
      <c r="C173" s="67" t="str">
        <f t="shared" si="11"/>
        <v/>
      </c>
    </row>
    <row r="174" spans="1:3" ht="15" x14ac:dyDescent="0.25">
      <c r="A174" s="65" t="str">
        <f t="shared" si="9"/>
        <v/>
      </c>
      <c r="B174" s="66" t="str">
        <f t="shared" si="10"/>
        <v/>
      </c>
      <c r="C174" s="67" t="str">
        <f t="shared" si="11"/>
        <v/>
      </c>
    </row>
    <row r="175" spans="1:3" ht="15" x14ac:dyDescent="0.25">
      <c r="A175" s="65" t="str">
        <f t="shared" si="9"/>
        <v/>
      </c>
      <c r="B175" s="66" t="str">
        <f t="shared" si="10"/>
        <v/>
      </c>
      <c r="C175" s="67" t="str">
        <f t="shared" si="11"/>
        <v/>
      </c>
    </row>
    <row r="176" spans="1:3" ht="15" x14ac:dyDescent="0.25">
      <c r="A176" s="65" t="str">
        <f t="shared" si="9"/>
        <v/>
      </c>
      <c r="B176" s="66" t="str">
        <f t="shared" si="10"/>
        <v/>
      </c>
      <c r="C176" s="67" t="str">
        <f t="shared" si="11"/>
        <v/>
      </c>
    </row>
    <row r="177" spans="1:3" ht="15" x14ac:dyDescent="0.25">
      <c r="A177" s="65" t="str">
        <f t="shared" si="9"/>
        <v/>
      </c>
      <c r="B177" s="66" t="str">
        <f t="shared" si="10"/>
        <v/>
      </c>
      <c r="C177" s="67" t="str">
        <f t="shared" si="11"/>
        <v/>
      </c>
    </row>
    <row r="178" spans="1:3" ht="15" x14ac:dyDescent="0.25">
      <c r="A178" s="65" t="str">
        <f t="shared" si="9"/>
        <v/>
      </c>
      <c r="B178" s="66" t="str">
        <f t="shared" si="10"/>
        <v/>
      </c>
      <c r="C178" s="67" t="str">
        <f t="shared" si="11"/>
        <v/>
      </c>
    </row>
    <row r="179" spans="1:3" ht="15" x14ac:dyDescent="0.25">
      <c r="A179" s="65" t="str">
        <f t="shared" si="9"/>
        <v/>
      </c>
      <c r="B179" s="66" t="str">
        <f t="shared" si="10"/>
        <v/>
      </c>
      <c r="C179" s="67" t="str">
        <f t="shared" si="11"/>
        <v/>
      </c>
    </row>
    <row r="180" spans="1:3" ht="15" x14ac:dyDescent="0.25">
      <c r="A180" s="65" t="str">
        <f t="shared" si="9"/>
        <v/>
      </c>
      <c r="B180" s="66" t="str">
        <f t="shared" si="10"/>
        <v/>
      </c>
      <c r="C180" s="67" t="str">
        <f t="shared" si="11"/>
        <v/>
      </c>
    </row>
    <row r="181" spans="1:3" ht="15" x14ac:dyDescent="0.25">
      <c r="A181" s="65" t="str">
        <f t="shared" si="9"/>
        <v/>
      </c>
      <c r="B181" s="66" t="str">
        <f t="shared" si="10"/>
        <v/>
      </c>
      <c r="C181" s="67" t="str">
        <f t="shared" si="11"/>
        <v/>
      </c>
    </row>
    <row r="182" spans="1:3" ht="15" x14ac:dyDescent="0.25">
      <c r="A182" s="65" t="str">
        <f t="shared" si="9"/>
        <v/>
      </c>
      <c r="B182" s="66" t="str">
        <f t="shared" si="10"/>
        <v/>
      </c>
      <c r="C182" s="67" t="str">
        <f t="shared" si="11"/>
        <v/>
      </c>
    </row>
    <row r="183" spans="1:3" ht="15" x14ac:dyDescent="0.25">
      <c r="A183" s="65" t="str">
        <f t="shared" si="9"/>
        <v/>
      </c>
      <c r="B183" s="66" t="str">
        <f t="shared" si="10"/>
        <v/>
      </c>
      <c r="C183" s="67" t="str">
        <f t="shared" si="11"/>
        <v/>
      </c>
    </row>
    <row r="184" spans="1:3" ht="15" x14ac:dyDescent="0.25">
      <c r="A184" s="65" t="str">
        <f t="shared" si="9"/>
        <v/>
      </c>
      <c r="B184" s="66" t="str">
        <f t="shared" si="10"/>
        <v/>
      </c>
      <c r="C184" s="67" t="str">
        <f t="shared" si="11"/>
        <v/>
      </c>
    </row>
    <row r="185" spans="1:3" ht="15" x14ac:dyDescent="0.25">
      <c r="A185" s="65" t="str">
        <f t="shared" si="9"/>
        <v/>
      </c>
      <c r="B185" s="66" t="str">
        <f t="shared" si="10"/>
        <v/>
      </c>
      <c r="C185" s="67" t="str">
        <f t="shared" si="11"/>
        <v/>
      </c>
    </row>
    <row r="186" spans="1:3" ht="15" x14ac:dyDescent="0.25">
      <c r="A186" s="65" t="str">
        <f t="shared" si="9"/>
        <v/>
      </c>
      <c r="B186" s="66" t="str">
        <f t="shared" si="10"/>
        <v/>
      </c>
      <c r="C186" s="67" t="str">
        <f t="shared" si="11"/>
        <v/>
      </c>
    </row>
    <row r="187" spans="1:3" ht="15" x14ac:dyDescent="0.25">
      <c r="A187" s="65" t="str">
        <f t="shared" si="9"/>
        <v/>
      </c>
      <c r="B187" s="66" t="str">
        <f t="shared" si="10"/>
        <v/>
      </c>
      <c r="C187" s="67" t="str">
        <f t="shared" si="11"/>
        <v/>
      </c>
    </row>
    <row r="188" spans="1:3" ht="15" x14ac:dyDescent="0.25">
      <c r="A188" s="65" t="str">
        <f t="shared" si="9"/>
        <v/>
      </c>
      <c r="B188" s="66" t="str">
        <f t="shared" si="10"/>
        <v/>
      </c>
      <c r="C188" s="67" t="str">
        <f t="shared" si="11"/>
        <v/>
      </c>
    </row>
    <row r="189" spans="1:3" ht="15" x14ac:dyDescent="0.25">
      <c r="A189" s="65" t="str">
        <f t="shared" si="9"/>
        <v/>
      </c>
      <c r="B189" s="66" t="str">
        <f t="shared" si="10"/>
        <v/>
      </c>
      <c r="C189" s="67" t="str">
        <f t="shared" si="11"/>
        <v/>
      </c>
    </row>
    <row r="190" spans="1:3" ht="15" x14ac:dyDescent="0.25">
      <c r="A190" s="65" t="str">
        <f t="shared" si="9"/>
        <v/>
      </c>
      <c r="B190" s="66" t="str">
        <f t="shared" si="10"/>
        <v/>
      </c>
      <c r="C190" s="67" t="str">
        <f t="shared" si="11"/>
        <v/>
      </c>
    </row>
    <row r="191" spans="1:3" ht="15" x14ac:dyDescent="0.25">
      <c r="A191" s="65" t="str">
        <f t="shared" si="9"/>
        <v/>
      </c>
      <c r="B191" s="66" t="str">
        <f t="shared" si="10"/>
        <v/>
      </c>
      <c r="C191" s="67" t="str">
        <f t="shared" si="11"/>
        <v/>
      </c>
    </row>
    <row r="192" spans="1:3" ht="15" x14ac:dyDescent="0.25">
      <c r="A192" s="65" t="str">
        <f t="shared" si="9"/>
        <v/>
      </c>
      <c r="B192" s="66" t="str">
        <f t="shared" si="10"/>
        <v/>
      </c>
      <c r="C192" s="67" t="str">
        <f t="shared" si="11"/>
        <v/>
      </c>
    </row>
    <row r="193" spans="1:3" ht="15" x14ac:dyDescent="0.25">
      <c r="A193" s="65" t="str">
        <f t="shared" si="9"/>
        <v/>
      </c>
      <c r="B193" s="66" t="str">
        <f t="shared" si="10"/>
        <v/>
      </c>
      <c r="C193" s="67" t="str">
        <f t="shared" si="11"/>
        <v/>
      </c>
    </row>
    <row r="194" spans="1:3" ht="15" x14ac:dyDescent="0.25">
      <c r="A194" s="65" t="str">
        <f t="shared" si="9"/>
        <v/>
      </c>
      <c r="B194" s="66" t="str">
        <f t="shared" si="10"/>
        <v/>
      </c>
      <c r="C194" s="67" t="str">
        <f t="shared" si="11"/>
        <v/>
      </c>
    </row>
    <row r="195" spans="1:3" ht="15" x14ac:dyDescent="0.25">
      <c r="A195" s="65" t="str">
        <f t="shared" si="9"/>
        <v/>
      </c>
      <c r="B195" s="66" t="str">
        <f t="shared" si="10"/>
        <v/>
      </c>
      <c r="C195" s="67" t="str">
        <f t="shared" si="11"/>
        <v/>
      </c>
    </row>
    <row r="196" spans="1:3" ht="15" x14ac:dyDescent="0.25">
      <c r="A196" s="65" t="str">
        <f t="shared" si="9"/>
        <v/>
      </c>
      <c r="B196" s="66" t="str">
        <f t="shared" si="10"/>
        <v/>
      </c>
      <c r="C196" s="67" t="str">
        <f t="shared" si="11"/>
        <v/>
      </c>
    </row>
    <row r="197" spans="1:3" ht="15" x14ac:dyDescent="0.25">
      <c r="A197" s="65" t="str">
        <f t="shared" si="9"/>
        <v/>
      </c>
      <c r="B197" s="66" t="str">
        <f t="shared" si="10"/>
        <v/>
      </c>
      <c r="C197" s="67" t="str">
        <f t="shared" si="11"/>
        <v/>
      </c>
    </row>
    <row r="198" spans="1:3" ht="15" x14ac:dyDescent="0.25">
      <c r="A198" s="65" t="str">
        <f t="shared" si="9"/>
        <v/>
      </c>
      <c r="B198" s="66" t="str">
        <f t="shared" si="10"/>
        <v/>
      </c>
      <c r="C198" s="67" t="str">
        <f t="shared" si="11"/>
        <v/>
      </c>
    </row>
    <row r="199" spans="1:3" ht="15" x14ac:dyDescent="0.25">
      <c r="A199" s="65" t="str">
        <f t="shared" si="9"/>
        <v/>
      </c>
      <c r="B199" s="66" t="str">
        <f t="shared" si="10"/>
        <v/>
      </c>
      <c r="C199" s="67" t="str">
        <f t="shared" si="11"/>
        <v/>
      </c>
    </row>
    <row r="200" spans="1:3" ht="15" x14ac:dyDescent="0.25">
      <c r="A200" s="65" t="str">
        <f t="shared" si="9"/>
        <v/>
      </c>
      <c r="B200" s="66" t="str">
        <f t="shared" si="10"/>
        <v/>
      </c>
      <c r="C200" s="67" t="str">
        <f t="shared" si="11"/>
        <v/>
      </c>
    </row>
    <row r="201" spans="1:3" ht="15" x14ac:dyDescent="0.25">
      <c r="A201" s="65" t="str">
        <f t="shared" si="9"/>
        <v/>
      </c>
      <c r="B201" s="66" t="str">
        <f t="shared" si="10"/>
        <v/>
      </c>
      <c r="C201" s="67" t="str">
        <f t="shared" si="11"/>
        <v/>
      </c>
    </row>
    <row r="202" spans="1:3" ht="15" x14ac:dyDescent="0.25">
      <c r="A202" s="65" t="str">
        <f t="shared" si="9"/>
        <v/>
      </c>
      <c r="B202" s="66" t="str">
        <f t="shared" si="10"/>
        <v/>
      </c>
      <c r="C202" s="67" t="str">
        <f t="shared" si="11"/>
        <v/>
      </c>
    </row>
    <row r="203" spans="1:3" ht="15" x14ac:dyDescent="0.25">
      <c r="A203" s="65" t="str">
        <f t="shared" si="9"/>
        <v/>
      </c>
      <c r="B203" s="66" t="str">
        <f t="shared" si="10"/>
        <v/>
      </c>
      <c r="C203" s="67" t="str">
        <f t="shared" si="11"/>
        <v/>
      </c>
    </row>
    <row r="204" spans="1:3" ht="15" x14ac:dyDescent="0.25">
      <c r="A204" s="65" t="str">
        <f t="shared" si="9"/>
        <v/>
      </c>
      <c r="B204" s="66" t="str">
        <f t="shared" si="10"/>
        <v/>
      </c>
      <c r="C204" s="67" t="str">
        <f t="shared" si="11"/>
        <v/>
      </c>
    </row>
    <row r="205" spans="1:3" ht="15" x14ac:dyDescent="0.25">
      <c r="A205" s="65" t="str">
        <f t="shared" si="9"/>
        <v/>
      </c>
      <c r="B205" s="66" t="str">
        <f t="shared" si="10"/>
        <v/>
      </c>
      <c r="C205" s="67" t="str">
        <f t="shared" si="11"/>
        <v/>
      </c>
    </row>
    <row r="206" spans="1:3" ht="15" x14ac:dyDescent="0.25">
      <c r="A206" s="65" t="str">
        <f t="shared" si="9"/>
        <v/>
      </c>
      <c r="B206" s="66" t="str">
        <f t="shared" si="10"/>
        <v/>
      </c>
      <c r="C206" s="67" t="str">
        <f t="shared" si="11"/>
        <v/>
      </c>
    </row>
    <row r="207" spans="1:3" ht="15" x14ac:dyDescent="0.25">
      <c r="A207" s="65" t="str">
        <f t="shared" si="9"/>
        <v/>
      </c>
      <c r="B207" s="66" t="str">
        <f t="shared" si="10"/>
        <v/>
      </c>
      <c r="C207" s="67" t="str">
        <f t="shared" si="11"/>
        <v/>
      </c>
    </row>
    <row r="208" spans="1:3" ht="15" x14ac:dyDescent="0.25">
      <c r="A208" s="65" t="str">
        <f t="shared" si="9"/>
        <v/>
      </c>
      <c r="B208" s="66" t="str">
        <f t="shared" si="10"/>
        <v/>
      </c>
      <c r="C208" s="67" t="str">
        <f t="shared" si="11"/>
        <v/>
      </c>
    </row>
    <row r="209" spans="1:3" ht="15" x14ac:dyDescent="0.25">
      <c r="A209" s="65" t="str">
        <f t="shared" si="9"/>
        <v/>
      </c>
      <c r="B209" s="66" t="str">
        <f t="shared" si="10"/>
        <v/>
      </c>
      <c r="C209" s="67" t="str">
        <f t="shared" si="11"/>
        <v/>
      </c>
    </row>
    <row r="210" spans="1:3" ht="15" x14ac:dyDescent="0.25">
      <c r="A210" s="65" t="str">
        <f t="shared" si="9"/>
        <v/>
      </c>
      <c r="B210" s="66" t="str">
        <f t="shared" si="10"/>
        <v/>
      </c>
      <c r="C210" s="67" t="str">
        <f t="shared" si="11"/>
        <v/>
      </c>
    </row>
    <row r="211" spans="1:3" ht="15" x14ac:dyDescent="0.25">
      <c r="A211" s="65" t="str">
        <f t="shared" si="9"/>
        <v/>
      </c>
      <c r="B211" s="66" t="str">
        <f t="shared" si="10"/>
        <v/>
      </c>
      <c r="C211" s="67" t="str">
        <f t="shared" si="11"/>
        <v/>
      </c>
    </row>
    <row r="212" spans="1:3" ht="15" x14ac:dyDescent="0.25">
      <c r="A212" s="65" t="str">
        <f t="shared" si="9"/>
        <v/>
      </c>
      <c r="B212" s="66" t="str">
        <f t="shared" si="10"/>
        <v/>
      </c>
      <c r="C212" s="67" t="str">
        <f t="shared" si="11"/>
        <v/>
      </c>
    </row>
    <row r="213" spans="1:3" ht="15" x14ac:dyDescent="0.25">
      <c r="A213" s="65" t="str">
        <f t="shared" si="9"/>
        <v/>
      </c>
      <c r="B213" s="66" t="str">
        <f t="shared" si="10"/>
        <v/>
      </c>
      <c r="C213" s="67" t="str">
        <f t="shared" si="11"/>
        <v/>
      </c>
    </row>
  </sheetData>
  <sheetProtection algorithmName="SHA-512" hashValue="MTaxSsLS8+UJvlPH7Qhwi+KzGKsmCkBKFg1I0W8SCG3GPvV0q0nslC6AjRLCrehgacI8PmPWqiTGelAJ7nX4Qg==" saltValue="+KFnuAIWfYsdtZdNr0UROg==" spinCount="100000" sheet="1" objects="1" scenarios="1"/>
  <mergeCells count="3">
    <mergeCell ref="G2:I2"/>
    <mergeCell ref="G16:I17"/>
    <mergeCell ref="E9:J9"/>
  </mergeCells>
  <dataValidations count="1">
    <dataValidation type="list" allowBlank="1" showInputMessage="1" showErrorMessage="1" sqref="H14">
      <formula1>$O$8:$O$11</formula1>
    </dataValidation>
  </dataValidations>
  <hyperlinks>
    <hyperlink ref="G11" r:id="rId1"/>
    <hyperlink ref="G10" r:id="rId2" display="http://www.euribor.it/"/>
    <hyperlink ref="E11" location="'Calcolo Esl FINANZIAMENTO'!H3" display="Preammortamento"/>
    <hyperlink ref="E12" location="'Calcolo Esl FINANZIAMENTO'!I3" display="Rate complessive"/>
  </hyperlinks>
  <pageMargins left="0.70866141732283472" right="0.70866141732283472" top="0.74803149606299213" bottom="0.74803149606299213" header="0.31496062992125984" footer="0.31496062992125984"/>
  <pageSetup paperSize="9" scale="16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7"/>
  <sheetViews>
    <sheetView zoomScale="90" zoomScaleNormal="90" workbookViewId="0">
      <pane ySplit="14" topLeftCell="A15" activePane="bottomLeft" state="frozen"/>
      <selection pane="bottomLeft" activeCell="M24" sqref="M24"/>
    </sheetView>
  </sheetViews>
  <sheetFormatPr defaultRowHeight="15" x14ac:dyDescent="0.25"/>
  <cols>
    <col min="1" max="1" width="10.85546875" style="7" customWidth="1"/>
    <col min="2" max="2" width="31.5703125" style="7" bestFit="1" customWidth="1"/>
    <col min="3" max="3" width="19.7109375" style="7" customWidth="1"/>
    <col min="4" max="4" width="16.5703125" style="7" customWidth="1"/>
    <col min="5" max="5" width="12.5703125" style="7" customWidth="1"/>
    <col min="6" max="6" width="15.7109375" style="7" customWidth="1"/>
    <col min="7" max="7" width="22.85546875" style="17" customWidth="1"/>
    <col min="8" max="8" width="26.28515625" style="10" customWidth="1"/>
    <col min="9" max="9" width="25.140625" style="10" customWidth="1"/>
    <col min="10" max="10" width="27.42578125" style="10" customWidth="1"/>
    <col min="11" max="11" width="11.28515625" style="12" customWidth="1"/>
    <col min="12" max="12" width="14.28515625" style="12" customWidth="1"/>
    <col min="13" max="13" width="13.7109375" style="12" customWidth="1"/>
    <col min="14" max="14" width="18.85546875" style="8" customWidth="1"/>
    <col min="15" max="15" width="11.28515625" style="8" customWidth="1"/>
    <col min="16" max="16" width="13" style="7" customWidth="1"/>
    <col min="17" max="255" width="9.140625" style="7"/>
    <col min="256" max="256" width="8.5703125" style="7" bestFit="1" customWidth="1"/>
    <col min="257" max="257" width="25.7109375" style="7" bestFit="1" customWidth="1"/>
    <col min="258" max="258" width="22.28515625" style="7" bestFit="1" customWidth="1"/>
    <col min="259" max="259" width="22.140625" style="7" bestFit="1" customWidth="1"/>
    <col min="260" max="260" width="22.140625" style="7" customWidth="1"/>
    <col min="261" max="261" width="14" style="7" customWidth="1"/>
    <col min="262" max="262" width="11.42578125" style="7" bestFit="1" customWidth="1"/>
    <col min="263" max="263" width="22.85546875" style="7" customWidth="1"/>
    <col min="264" max="265" width="20.5703125" style="7" customWidth="1"/>
    <col min="266" max="266" width="25.140625" style="7" customWidth="1"/>
    <col min="267" max="267" width="27.42578125" style="7" customWidth="1"/>
    <col min="268" max="269" width="20.7109375" style="7" customWidth="1"/>
    <col min="270" max="270" width="15.140625" style="7" customWidth="1"/>
    <col min="271" max="271" width="11.28515625" style="7" customWidth="1"/>
    <col min="272" max="511" width="9.140625" style="7"/>
    <col min="512" max="512" width="8.5703125" style="7" bestFit="1" customWidth="1"/>
    <col min="513" max="513" width="25.7109375" style="7" bestFit="1" customWidth="1"/>
    <col min="514" max="514" width="22.28515625" style="7" bestFit="1" customWidth="1"/>
    <col min="515" max="515" width="22.140625" style="7" bestFit="1" customWidth="1"/>
    <col min="516" max="516" width="22.140625" style="7" customWidth="1"/>
    <col min="517" max="517" width="14" style="7" customWidth="1"/>
    <col min="518" max="518" width="11.42578125" style="7" bestFit="1" customWidth="1"/>
    <col min="519" max="519" width="22.85546875" style="7" customWidth="1"/>
    <col min="520" max="521" width="20.5703125" style="7" customWidth="1"/>
    <col min="522" max="522" width="25.140625" style="7" customWidth="1"/>
    <col min="523" max="523" width="27.42578125" style="7" customWidth="1"/>
    <col min="524" max="525" width="20.7109375" style="7" customWidth="1"/>
    <col min="526" max="526" width="15.140625" style="7" customWidth="1"/>
    <col min="527" max="527" width="11.28515625" style="7" customWidth="1"/>
    <col min="528" max="767" width="9.140625" style="7"/>
    <col min="768" max="768" width="8.5703125" style="7" bestFit="1" customWidth="1"/>
    <col min="769" max="769" width="25.7109375" style="7" bestFit="1" customWidth="1"/>
    <col min="770" max="770" width="22.28515625" style="7" bestFit="1" customWidth="1"/>
    <col min="771" max="771" width="22.140625" style="7" bestFit="1" customWidth="1"/>
    <col min="772" max="772" width="22.140625" style="7" customWidth="1"/>
    <col min="773" max="773" width="14" style="7" customWidth="1"/>
    <col min="774" max="774" width="11.42578125" style="7" bestFit="1" customWidth="1"/>
    <col min="775" max="775" width="22.85546875" style="7" customWidth="1"/>
    <col min="776" max="777" width="20.5703125" style="7" customWidth="1"/>
    <col min="778" max="778" width="25.140625" style="7" customWidth="1"/>
    <col min="779" max="779" width="27.42578125" style="7" customWidth="1"/>
    <col min="780" max="781" width="20.7109375" style="7" customWidth="1"/>
    <col min="782" max="782" width="15.140625" style="7" customWidth="1"/>
    <col min="783" max="783" width="11.28515625" style="7" customWidth="1"/>
    <col min="784" max="1023" width="9.140625" style="7"/>
    <col min="1024" max="1024" width="8.5703125" style="7" bestFit="1" customWidth="1"/>
    <col min="1025" max="1025" width="25.7109375" style="7" bestFit="1" customWidth="1"/>
    <col min="1026" max="1026" width="22.28515625" style="7" bestFit="1" customWidth="1"/>
    <col min="1027" max="1027" width="22.140625" style="7" bestFit="1" customWidth="1"/>
    <col min="1028" max="1028" width="22.140625" style="7" customWidth="1"/>
    <col min="1029" max="1029" width="14" style="7" customWidth="1"/>
    <col min="1030" max="1030" width="11.42578125" style="7" bestFit="1" customWidth="1"/>
    <col min="1031" max="1031" width="22.85546875" style="7" customWidth="1"/>
    <col min="1032" max="1033" width="20.5703125" style="7" customWidth="1"/>
    <col min="1034" max="1034" width="25.140625" style="7" customWidth="1"/>
    <col min="1035" max="1035" width="27.42578125" style="7" customWidth="1"/>
    <col min="1036" max="1037" width="20.7109375" style="7" customWidth="1"/>
    <col min="1038" max="1038" width="15.140625" style="7" customWidth="1"/>
    <col min="1039" max="1039" width="11.28515625" style="7" customWidth="1"/>
    <col min="1040" max="1279" width="9.140625" style="7"/>
    <col min="1280" max="1280" width="8.5703125" style="7" bestFit="1" customWidth="1"/>
    <col min="1281" max="1281" width="25.7109375" style="7" bestFit="1" customWidth="1"/>
    <col min="1282" max="1282" width="22.28515625" style="7" bestFit="1" customWidth="1"/>
    <col min="1283" max="1283" width="22.140625" style="7" bestFit="1" customWidth="1"/>
    <col min="1284" max="1284" width="22.140625" style="7" customWidth="1"/>
    <col min="1285" max="1285" width="14" style="7" customWidth="1"/>
    <col min="1286" max="1286" width="11.42578125" style="7" bestFit="1" customWidth="1"/>
    <col min="1287" max="1287" width="22.85546875" style="7" customWidth="1"/>
    <col min="1288" max="1289" width="20.5703125" style="7" customWidth="1"/>
    <col min="1290" max="1290" width="25.140625" style="7" customWidth="1"/>
    <col min="1291" max="1291" width="27.42578125" style="7" customWidth="1"/>
    <col min="1292" max="1293" width="20.7109375" style="7" customWidth="1"/>
    <col min="1294" max="1294" width="15.140625" style="7" customWidth="1"/>
    <col min="1295" max="1295" width="11.28515625" style="7" customWidth="1"/>
    <col min="1296" max="1535" width="9.140625" style="7"/>
    <col min="1536" max="1536" width="8.5703125" style="7" bestFit="1" customWidth="1"/>
    <col min="1537" max="1537" width="25.7109375" style="7" bestFit="1" customWidth="1"/>
    <col min="1538" max="1538" width="22.28515625" style="7" bestFit="1" customWidth="1"/>
    <col min="1539" max="1539" width="22.140625" style="7" bestFit="1" customWidth="1"/>
    <col min="1540" max="1540" width="22.140625" style="7" customWidth="1"/>
    <col min="1541" max="1541" width="14" style="7" customWidth="1"/>
    <col min="1542" max="1542" width="11.42578125" style="7" bestFit="1" customWidth="1"/>
    <col min="1543" max="1543" width="22.85546875" style="7" customWidth="1"/>
    <col min="1544" max="1545" width="20.5703125" style="7" customWidth="1"/>
    <col min="1546" max="1546" width="25.140625" style="7" customWidth="1"/>
    <col min="1547" max="1547" width="27.42578125" style="7" customWidth="1"/>
    <col min="1548" max="1549" width="20.7109375" style="7" customWidth="1"/>
    <col min="1550" max="1550" width="15.140625" style="7" customWidth="1"/>
    <col min="1551" max="1551" width="11.28515625" style="7" customWidth="1"/>
    <col min="1552" max="1791" width="9.140625" style="7"/>
    <col min="1792" max="1792" width="8.5703125" style="7" bestFit="1" customWidth="1"/>
    <col min="1793" max="1793" width="25.7109375" style="7" bestFit="1" customWidth="1"/>
    <col min="1794" max="1794" width="22.28515625" style="7" bestFit="1" customWidth="1"/>
    <col min="1795" max="1795" width="22.140625" style="7" bestFit="1" customWidth="1"/>
    <col min="1796" max="1796" width="22.140625" style="7" customWidth="1"/>
    <col min="1797" max="1797" width="14" style="7" customWidth="1"/>
    <col min="1798" max="1798" width="11.42578125" style="7" bestFit="1" customWidth="1"/>
    <col min="1799" max="1799" width="22.85546875" style="7" customWidth="1"/>
    <col min="1800" max="1801" width="20.5703125" style="7" customWidth="1"/>
    <col min="1802" max="1802" width="25.140625" style="7" customWidth="1"/>
    <col min="1803" max="1803" width="27.42578125" style="7" customWidth="1"/>
    <col min="1804" max="1805" width="20.7109375" style="7" customWidth="1"/>
    <col min="1806" max="1806" width="15.140625" style="7" customWidth="1"/>
    <col min="1807" max="1807" width="11.28515625" style="7" customWidth="1"/>
    <col min="1808" max="2047" width="9.140625" style="7"/>
    <col min="2048" max="2048" width="8.5703125" style="7" bestFit="1" customWidth="1"/>
    <col min="2049" max="2049" width="25.7109375" style="7" bestFit="1" customWidth="1"/>
    <col min="2050" max="2050" width="22.28515625" style="7" bestFit="1" customWidth="1"/>
    <col min="2051" max="2051" width="22.140625" style="7" bestFit="1" customWidth="1"/>
    <col min="2052" max="2052" width="22.140625" style="7" customWidth="1"/>
    <col min="2053" max="2053" width="14" style="7" customWidth="1"/>
    <col min="2054" max="2054" width="11.42578125" style="7" bestFit="1" customWidth="1"/>
    <col min="2055" max="2055" width="22.85546875" style="7" customWidth="1"/>
    <col min="2056" max="2057" width="20.5703125" style="7" customWidth="1"/>
    <col min="2058" max="2058" width="25.140625" style="7" customWidth="1"/>
    <col min="2059" max="2059" width="27.42578125" style="7" customWidth="1"/>
    <col min="2060" max="2061" width="20.7109375" style="7" customWidth="1"/>
    <col min="2062" max="2062" width="15.140625" style="7" customWidth="1"/>
    <col min="2063" max="2063" width="11.28515625" style="7" customWidth="1"/>
    <col min="2064" max="2303" width="9.140625" style="7"/>
    <col min="2304" max="2304" width="8.5703125" style="7" bestFit="1" customWidth="1"/>
    <col min="2305" max="2305" width="25.7109375" style="7" bestFit="1" customWidth="1"/>
    <col min="2306" max="2306" width="22.28515625" style="7" bestFit="1" customWidth="1"/>
    <col min="2307" max="2307" width="22.140625" style="7" bestFit="1" customWidth="1"/>
    <col min="2308" max="2308" width="22.140625" style="7" customWidth="1"/>
    <col min="2309" max="2309" width="14" style="7" customWidth="1"/>
    <col min="2310" max="2310" width="11.42578125" style="7" bestFit="1" customWidth="1"/>
    <col min="2311" max="2311" width="22.85546875" style="7" customWidth="1"/>
    <col min="2312" max="2313" width="20.5703125" style="7" customWidth="1"/>
    <col min="2314" max="2314" width="25.140625" style="7" customWidth="1"/>
    <col min="2315" max="2315" width="27.42578125" style="7" customWidth="1"/>
    <col min="2316" max="2317" width="20.7109375" style="7" customWidth="1"/>
    <col min="2318" max="2318" width="15.140625" style="7" customWidth="1"/>
    <col min="2319" max="2319" width="11.28515625" style="7" customWidth="1"/>
    <col min="2320" max="2559" width="9.140625" style="7"/>
    <col min="2560" max="2560" width="8.5703125" style="7" bestFit="1" customWidth="1"/>
    <col min="2561" max="2561" width="25.7109375" style="7" bestFit="1" customWidth="1"/>
    <col min="2562" max="2562" width="22.28515625" style="7" bestFit="1" customWidth="1"/>
    <col min="2563" max="2563" width="22.140625" style="7" bestFit="1" customWidth="1"/>
    <col min="2564" max="2564" width="22.140625" style="7" customWidth="1"/>
    <col min="2565" max="2565" width="14" style="7" customWidth="1"/>
    <col min="2566" max="2566" width="11.42578125" style="7" bestFit="1" customWidth="1"/>
    <col min="2567" max="2567" width="22.85546875" style="7" customWidth="1"/>
    <col min="2568" max="2569" width="20.5703125" style="7" customWidth="1"/>
    <col min="2570" max="2570" width="25.140625" style="7" customWidth="1"/>
    <col min="2571" max="2571" width="27.42578125" style="7" customWidth="1"/>
    <col min="2572" max="2573" width="20.7109375" style="7" customWidth="1"/>
    <col min="2574" max="2574" width="15.140625" style="7" customWidth="1"/>
    <col min="2575" max="2575" width="11.28515625" style="7" customWidth="1"/>
    <col min="2576" max="2815" width="9.140625" style="7"/>
    <col min="2816" max="2816" width="8.5703125" style="7" bestFit="1" customWidth="1"/>
    <col min="2817" max="2817" width="25.7109375" style="7" bestFit="1" customWidth="1"/>
    <col min="2818" max="2818" width="22.28515625" style="7" bestFit="1" customWidth="1"/>
    <col min="2819" max="2819" width="22.140625" style="7" bestFit="1" customWidth="1"/>
    <col min="2820" max="2820" width="22.140625" style="7" customWidth="1"/>
    <col min="2821" max="2821" width="14" style="7" customWidth="1"/>
    <col min="2822" max="2822" width="11.42578125" style="7" bestFit="1" customWidth="1"/>
    <col min="2823" max="2823" width="22.85546875" style="7" customWidth="1"/>
    <col min="2824" max="2825" width="20.5703125" style="7" customWidth="1"/>
    <col min="2826" max="2826" width="25.140625" style="7" customWidth="1"/>
    <col min="2827" max="2827" width="27.42578125" style="7" customWidth="1"/>
    <col min="2828" max="2829" width="20.7109375" style="7" customWidth="1"/>
    <col min="2830" max="2830" width="15.140625" style="7" customWidth="1"/>
    <col min="2831" max="2831" width="11.28515625" style="7" customWidth="1"/>
    <col min="2832" max="3071" width="9.140625" style="7"/>
    <col min="3072" max="3072" width="8.5703125" style="7" bestFit="1" customWidth="1"/>
    <col min="3073" max="3073" width="25.7109375" style="7" bestFit="1" customWidth="1"/>
    <col min="3074" max="3074" width="22.28515625" style="7" bestFit="1" customWidth="1"/>
    <col min="3075" max="3075" width="22.140625" style="7" bestFit="1" customWidth="1"/>
    <col min="3076" max="3076" width="22.140625" style="7" customWidth="1"/>
    <col min="3077" max="3077" width="14" style="7" customWidth="1"/>
    <col min="3078" max="3078" width="11.42578125" style="7" bestFit="1" customWidth="1"/>
    <col min="3079" max="3079" width="22.85546875" style="7" customWidth="1"/>
    <col min="3080" max="3081" width="20.5703125" style="7" customWidth="1"/>
    <col min="3082" max="3082" width="25.140625" style="7" customWidth="1"/>
    <col min="3083" max="3083" width="27.42578125" style="7" customWidth="1"/>
    <col min="3084" max="3085" width="20.7109375" style="7" customWidth="1"/>
    <col min="3086" max="3086" width="15.140625" style="7" customWidth="1"/>
    <col min="3087" max="3087" width="11.28515625" style="7" customWidth="1"/>
    <col min="3088" max="3327" width="9.140625" style="7"/>
    <col min="3328" max="3328" width="8.5703125" style="7" bestFit="1" customWidth="1"/>
    <col min="3329" max="3329" width="25.7109375" style="7" bestFit="1" customWidth="1"/>
    <col min="3330" max="3330" width="22.28515625" style="7" bestFit="1" customWidth="1"/>
    <col min="3331" max="3331" width="22.140625" style="7" bestFit="1" customWidth="1"/>
    <col min="3332" max="3332" width="22.140625" style="7" customWidth="1"/>
    <col min="3333" max="3333" width="14" style="7" customWidth="1"/>
    <col min="3334" max="3334" width="11.42578125" style="7" bestFit="1" customWidth="1"/>
    <col min="3335" max="3335" width="22.85546875" style="7" customWidth="1"/>
    <col min="3336" max="3337" width="20.5703125" style="7" customWidth="1"/>
    <col min="3338" max="3338" width="25.140625" style="7" customWidth="1"/>
    <col min="3339" max="3339" width="27.42578125" style="7" customWidth="1"/>
    <col min="3340" max="3341" width="20.7109375" style="7" customWidth="1"/>
    <col min="3342" max="3342" width="15.140625" style="7" customWidth="1"/>
    <col min="3343" max="3343" width="11.28515625" style="7" customWidth="1"/>
    <col min="3344" max="3583" width="9.140625" style="7"/>
    <col min="3584" max="3584" width="8.5703125" style="7" bestFit="1" customWidth="1"/>
    <col min="3585" max="3585" width="25.7109375" style="7" bestFit="1" customWidth="1"/>
    <col min="3586" max="3586" width="22.28515625" style="7" bestFit="1" customWidth="1"/>
    <col min="3587" max="3587" width="22.140625" style="7" bestFit="1" customWidth="1"/>
    <col min="3588" max="3588" width="22.140625" style="7" customWidth="1"/>
    <col min="3589" max="3589" width="14" style="7" customWidth="1"/>
    <col min="3590" max="3590" width="11.42578125" style="7" bestFit="1" customWidth="1"/>
    <col min="3591" max="3591" width="22.85546875" style="7" customWidth="1"/>
    <col min="3592" max="3593" width="20.5703125" style="7" customWidth="1"/>
    <col min="3594" max="3594" width="25.140625" style="7" customWidth="1"/>
    <col min="3595" max="3595" width="27.42578125" style="7" customWidth="1"/>
    <col min="3596" max="3597" width="20.7109375" style="7" customWidth="1"/>
    <col min="3598" max="3598" width="15.140625" style="7" customWidth="1"/>
    <col min="3599" max="3599" width="11.28515625" style="7" customWidth="1"/>
    <col min="3600" max="3839" width="9.140625" style="7"/>
    <col min="3840" max="3840" width="8.5703125" style="7" bestFit="1" customWidth="1"/>
    <col min="3841" max="3841" width="25.7109375" style="7" bestFit="1" customWidth="1"/>
    <col min="3842" max="3842" width="22.28515625" style="7" bestFit="1" customWidth="1"/>
    <col min="3843" max="3843" width="22.140625" style="7" bestFit="1" customWidth="1"/>
    <col min="3844" max="3844" width="22.140625" style="7" customWidth="1"/>
    <col min="3845" max="3845" width="14" style="7" customWidth="1"/>
    <col min="3846" max="3846" width="11.42578125" style="7" bestFit="1" customWidth="1"/>
    <col min="3847" max="3847" width="22.85546875" style="7" customWidth="1"/>
    <col min="3848" max="3849" width="20.5703125" style="7" customWidth="1"/>
    <col min="3850" max="3850" width="25.140625" style="7" customWidth="1"/>
    <col min="3851" max="3851" width="27.42578125" style="7" customWidth="1"/>
    <col min="3852" max="3853" width="20.7109375" style="7" customWidth="1"/>
    <col min="3854" max="3854" width="15.140625" style="7" customWidth="1"/>
    <col min="3855" max="3855" width="11.28515625" style="7" customWidth="1"/>
    <col min="3856" max="4095" width="9.140625" style="7"/>
    <col min="4096" max="4096" width="8.5703125" style="7" bestFit="1" customWidth="1"/>
    <col min="4097" max="4097" width="25.7109375" style="7" bestFit="1" customWidth="1"/>
    <col min="4098" max="4098" width="22.28515625" style="7" bestFit="1" customWidth="1"/>
    <col min="4099" max="4099" width="22.140625" style="7" bestFit="1" customWidth="1"/>
    <col min="4100" max="4100" width="22.140625" style="7" customWidth="1"/>
    <col min="4101" max="4101" width="14" style="7" customWidth="1"/>
    <col min="4102" max="4102" width="11.42578125" style="7" bestFit="1" customWidth="1"/>
    <col min="4103" max="4103" width="22.85546875" style="7" customWidth="1"/>
    <col min="4104" max="4105" width="20.5703125" style="7" customWidth="1"/>
    <col min="4106" max="4106" width="25.140625" style="7" customWidth="1"/>
    <col min="4107" max="4107" width="27.42578125" style="7" customWidth="1"/>
    <col min="4108" max="4109" width="20.7109375" style="7" customWidth="1"/>
    <col min="4110" max="4110" width="15.140625" style="7" customWidth="1"/>
    <col min="4111" max="4111" width="11.28515625" style="7" customWidth="1"/>
    <col min="4112" max="4351" width="9.140625" style="7"/>
    <col min="4352" max="4352" width="8.5703125" style="7" bestFit="1" customWidth="1"/>
    <col min="4353" max="4353" width="25.7109375" style="7" bestFit="1" customWidth="1"/>
    <col min="4354" max="4354" width="22.28515625" style="7" bestFit="1" customWidth="1"/>
    <col min="4355" max="4355" width="22.140625" style="7" bestFit="1" customWidth="1"/>
    <col min="4356" max="4356" width="22.140625" style="7" customWidth="1"/>
    <col min="4357" max="4357" width="14" style="7" customWidth="1"/>
    <col min="4358" max="4358" width="11.42578125" style="7" bestFit="1" customWidth="1"/>
    <col min="4359" max="4359" width="22.85546875" style="7" customWidth="1"/>
    <col min="4360" max="4361" width="20.5703125" style="7" customWidth="1"/>
    <col min="4362" max="4362" width="25.140625" style="7" customWidth="1"/>
    <col min="4363" max="4363" width="27.42578125" style="7" customWidth="1"/>
    <col min="4364" max="4365" width="20.7109375" style="7" customWidth="1"/>
    <col min="4366" max="4366" width="15.140625" style="7" customWidth="1"/>
    <col min="4367" max="4367" width="11.28515625" style="7" customWidth="1"/>
    <col min="4368" max="4607" width="9.140625" style="7"/>
    <col min="4608" max="4608" width="8.5703125" style="7" bestFit="1" customWidth="1"/>
    <col min="4609" max="4609" width="25.7109375" style="7" bestFit="1" customWidth="1"/>
    <col min="4610" max="4610" width="22.28515625" style="7" bestFit="1" customWidth="1"/>
    <col min="4611" max="4611" width="22.140625" style="7" bestFit="1" customWidth="1"/>
    <col min="4612" max="4612" width="22.140625" style="7" customWidth="1"/>
    <col min="4613" max="4613" width="14" style="7" customWidth="1"/>
    <col min="4614" max="4614" width="11.42578125" style="7" bestFit="1" customWidth="1"/>
    <col min="4615" max="4615" width="22.85546875" style="7" customWidth="1"/>
    <col min="4616" max="4617" width="20.5703125" style="7" customWidth="1"/>
    <col min="4618" max="4618" width="25.140625" style="7" customWidth="1"/>
    <col min="4619" max="4619" width="27.42578125" style="7" customWidth="1"/>
    <col min="4620" max="4621" width="20.7109375" style="7" customWidth="1"/>
    <col min="4622" max="4622" width="15.140625" style="7" customWidth="1"/>
    <col min="4623" max="4623" width="11.28515625" style="7" customWidth="1"/>
    <col min="4624" max="4863" width="9.140625" style="7"/>
    <col min="4864" max="4864" width="8.5703125" style="7" bestFit="1" customWidth="1"/>
    <col min="4865" max="4865" width="25.7109375" style="7" bestFit="1" customWidth="1"/>
    <col min="4866" max="4866" width="22.28515625" style="7" bestFit="1" customWidth="1"/>
    <col min="4867" max="4867" width="22.140625" style="7" bestFit="1" customWidth="1"/>
    <col min="4868" max="4868" width="22.140625" style="7" customWidth="1"/>
    <col min="4869" max="4869" width="14" style="7" customWidth="1"/>
    <col min="4870" max="4870" width="11.42578125" style="7" bestFit="1" customWidth="1"/>
    <col min="4871" max="4871" width="22.85546875" style="7" customWidth="1"/>
    <col min="4872" max="4873" width="20.5703125" style="7" customWidth="1"/>
    <col min="4874" max="4874" width="25.140625" style="7" customWidth="1"/>
    <col min="4875" max="4875" width="27.42578125" style="7" customWidth="1"/>
    <col min="4876" max="4877" width="20.7109375" style="7" customWidth="1"/>
    <col min="4878" max="4878" width="15.140625" style="7" customWidth="1"/>
    <col min="4879" max="4879" width="11.28515625" style="7" customWidth="1"/>
    <col min="4880" max="5119" width="9.140625" style="7"/>
    <col min="5120" max="5120" width="8.5703125" style="7" bestFit="1" customWidth="1"/>
    <col min="5121" max="5121" width="25.7109375" style="7" bestFit="1" customWidth="1"/>
    <col min="5122" max="5122" width="22.28515625" style="7" bestFit="1" customWidth="1"/>
    <col min="5123" max="5123" width="22.140625" style="7" bestFit="1" customWidth="1"/>
    <col min="5124" max="5124" width="22.140625" style="7" customWidth="1"/>
    <col min="5125" max="5125" width="14" style="7" customWidth="1"/>
    <col min="5126" max="5126" width="11.42578125" style="7" bestFit="1" customWidth="1"/>
    <col min="5127" max="5127" width="22.85546875" style="7" customWidth="1"/>
    <col min="5128" max="5129" width="20.5703125" style="7" customWidth="1"/>
    <col min="5130" max="5130" width="25.140625" style="7" customWidth="1"/>
    <col min="5131" max="5131" width="27.42578125" style="7" customWidth="1"/>
    <col min="5132" max="5133" width="20.7109375" style="7" customWidth="1"/>
    <col min="5134" max="5134" width="15.140625" style="7" customWidth="1"/>
    <col min="5135" max="5135" width="11.28515625" style="7" customWidth="1"/>
    <col min="5136" max="5375" width="9.140625" style="7"/>
    <col min="5376" max="5376" width="8.5703125" style="7" bestFit="1" customWidth="1"/>
    <col min="5377" max="5377" width="25.7109375" style="7" bestFit="1" customWidth="1"/>
    <col min="5378" max="5378" width="22.28515625" style="7" bestFit="1" customWidth="1"/>
    <col min="5379" max="5379" width="22.140625" style="7" bestFit="1" customWidth="1"/>
    <col min="5380" max="5380" width="22.140625" style="7" customWidth="1"/>
    <col min="5381" max="5381" width="14" style="7" customWidth="1"/>
    <col min="5382" max="5382" width="11.42578125" style="7" bestFit="1" customWidth="1"/>
    <col min="5383" max="5383" width="22.85546875" style="7" customWidth="1"/>
    <col min="5384" max="5385" width="20.5703125" style="7" customWidth="1"/>
    <col min="5386" max="5386" width="25.140625" style="7" customWidth="1"/>
    <col min="5387" max="5387" width="27.42578125" style="7" customWidth="1"/>
    <col min="5388" max="5389" width="20.7109375" style="7" customWidth="1"/>
    <col min="5390" max="5390" width="15.140625" style="7" customWidth="1"/>
    <col min="5391" max="5391" width="11.28515625" style="7" customWidth="1"/>
    <col min="5392" max="5631" width="9.140625" style="7"/>
    <col min="5632" max="5632" width="8.5703125" style="7" bestFit="1" customWidth="1"/>
    <col min="5633" max="5633" width="25.7109375" style="7" bestFit="1" customWidth="1"/>
    <col min="5634" max="5634" width="22.28515625" style="7" bestFit="1" customWidth="1"/>
    <col min="5635" max="5635" width="22.140625" style="7" bestFit="1" customWidth="1"/>
    <col min="5636" max="5636" width="22.140625" style="7" customWidth="1"/>
    <col min="5637" max="5637" width="14" style="7" customWidth="1"/>
    <col min="5638" max="5638" width="11.42578125" style="7" bestFit="1" customWidth="1"/>
    <col min="5639" max="5639" width="22.85546875" style="7" customWidth="1"/>
    <col min="5640" max="5641" width="20.5703125" style="7" customWidth="1"/>
    <col min="5642" max="5642" width="25.140625" style="7" customWidth="1"/>
    <col min="5643" max="5643" width="27.42578125" style="7" customWidth="1"/>
    <col min="5644" max="5645" width="20.7109375" style="7" customWidth="1"/>
    <col min="5646" max="5646" width="15.140625" style="7" customWidth="1"/>
    <col min="5647" max="5647" width="11.28515625" style="7" customWidth="1"/>
    <col min="5648" max="5887" width="9.140625" style="7"/>
    <col min="5888" max="5888" width="8.5703125" style="7" bestFit="1" customWidth="1"/>
    <col min="5889" max="5889" width="25.7109375" style="7" bestFit="1" customWidth="1"/>
    <col min="5890" max="5890" width="22.28515625" style="7" bestFit="1" customWidth="1"/>
    <col min="5891" max="5891" width="22.140625" style="7" bestFit="1" customWidth="1"/>
    <col min="5892" max="5892" width="22.140625" style="7" customWidth="1"/>
    <col min="5893" max="5893" width="14" style="7" customWidth="1"/>
    <col min="5894" max="5894" width="11.42578125" style="7" bestFit="1" customWidth="1"/>
    <col min="5895" max="5895" width="22.85546875" style="7" customWidth="1"/>
    <col min="5896" max="5897" width="20.5703125" style="7" customWidth="1"/>
    <col min="5898" max="5898" width="25.140625" style="7" customWidth="1"/>
    <col min="5899" max="5899" width="27.42578125" style="7" customWidth="1"/>
    <col min="5900" max="5901" width="20.7109375" style="7" customWidth="1"/>
    <col min="5902" max="5902" width="15.140625" style="7" customWidth="1"/>
    <col min="5903" max="5903" width="11.28515625" style="7" customWidth="1"/>
    <col min="5904" max="6143" width="9.140625" style="7"/>
    <col min="6144" max="6144" width="8.5703125" style="7" bestFit="1" customWidth="1"/>
    <col min="6145" max="6145" width="25.7109375" style="7" bestFit="1" customWidth="1"/>
    <col min="6146" max="6146" width="22.28515625" style="7" bestFit="1" customWidth="1"/>
    <col min="6147" max="6147" width="22.140625" style="7" bestFit="1" customWidth="1"/>
    <col min="6148" max="6148" width="22.140625" style="7" customWidth="1"/>
    <col min="6149" max="6149" width="14" style="7" customWidth="1"/>
    <col min="6150" max="6150" width="11.42578125" style="7" bestFit="1" customWidth="1"/>
    <col min="6151" max="6151" width="22.85546875" style="7" customWidth="1"/>
    <col min="6152" max="6153" width="20.5703125" style="7" customWidth="1"/>
    <col min="6154" max="6154" width="25.140625" style="7" customWidth="1"/>
    <col min="6155" max="6155" width="27.42578125" style="7" customWidth="1"/>
    <col min="6156" max="6157" width="20.7109375" style="7" customWidth="1"/>
    <col min="6158" max="6158" width="15.140625" style="7" customWidth="1"/>
    <col min="6159" max="6159" width="11.28515625" style="7" customWidth="1"/>
    <col min="6160" max="6399" width="9.140625" style="7"/>
    <col min="6400" max="6400" width="8.5703125" style="7" bestFit="1" customWidth="1"/>
    <col min="6401" max="6401" width="25.7109375" style="7" bestFit="1" customWidth="1"/>
    <col min="6402" max="6402" width="22.28515625" style="7" bestFit="1" customWidth="1"/>
    <col min="6403" max="6403" width="22.140625" style="7" bestFit="1" customWidth="1"/>
    <col min="6404" max="6404" width="22.140625" style="7" customWidth="1"/>
    <col min="6405" max="6405" width="14" style="7" customWidth="1"/>
    <col min="6406" max="6406" width="11.42578125" style="7" bestFit="1" customWidth="1"/>
    <col min="6407" max="6407" width="22.85546875" style="7" customWidth="1"/>
    <col min="6408" max="6409" width="20.5703125" style="7" customWidth="1"/>
    <col min="6410" max="6410" width="25.140625" style="7" customWidth="1"/>
    <col min="6411" max="6411" width="27.42578125" style="7" customWidth="1"/>
    <col min="6412" max="6413" width="20.7109375" style="7" customWidth="1"/>
    <col min="6414" max="6414" width="15.140625" style="7" customWidth="1"/>
    <col min="6415" max="6415" width="11.28515625" style="7" customWidth="1"/>
    <col min="6416" max="6655" width="9.140625" style="7"/>
    <col min="6656" max="6656" width="8.5703125" style="7" bestFit="1" customWidth="1"/>
    <col min="6657" max="6657" width="25.7109375" style="7" bestFit="1" customWidth="1"/>
    <col min="6658" max="6658" width="22.28515625" style="7" bestFit="1" customWidth="1"/>
    <col min="6659" max="6659" width="22.140625" style="7" bestFit="1" customWidth="1"/>
    <col min="6660" max="6660" width="22.140625" style="7" customWidth="1"/>
    <col min="6661" max="6661" width="14" style="7" customWidth="1"/>
    <col min="6662" max="6662" width="11.42578125" style="7" bestFit="1" customWidth="1"/>
    <col min="6663" max="6663" width="22.85546875" style="7" customWidth="1"/>
    <col min="6664" max="6665" width="20.5703125" style="7" customWidth="1"/>
    <col min="6666" max="6666" width="25.140625" style="7" customWidth="1"/>
    <col min="6667" max="6667" width="27.42578125" style="7" customWidth="1"/>
    <col min="6668" max="6669" width="20.7109375" style="7" customWidth="1"/>
    <col min="6670" max="6670" width="15.140625" style="7" customWidth="1"/>
    <col min="6671" max="6671" width="11.28515625" style="7" customWidth="1"/>
    <col min="6672" max="6911" width="9.140625" style="7"/>
    <col min="6912" max="6912" width="8.5703125" style="7" bestFit="1" customWidth="1"/>
    <col min="6913" max="6913" width="25.7109375" style="7" bestFit="1" customWidth="1"/>
    <col min="6914" max="6914" width="22.28515625" style="7" bestFit="1" customWidth="1"/>
    <col min="6915" max="6915" width="22.140625" style="7" bestFit="1" customWidth="1"/>
    <col min="6916" max="6916" width="22.140625" style="7" customWidth="1"/>
    <col min="6917" max="6917" width="14" style="7" customWidth="1"/>
    <col min="6918" max="6918" width="11.42578125" style="7" bestFit="1" customWidth="1"/>
    <col min="6919" max="6919" width="22.85546875" style="7" customWidth="1"/>
    <col min="6920" max="6921" width="20.5703125" style="7" customWidth="1"/>
    <col min="6922" max="6922" width="25.140625" style="7" customWidth="1"/>
    <col min="6923" max="6923" width="27.42578125" style="7" customWidth="1"/>
    <col min="6924" max="6925" width="20.7109375" style="7" customWidth="1"/>
    <col min="6926" max="6926" width="15.140625" style="7" customWidth="1"/>
    <col min="6927" max="6927" width="11.28515625" style="7" customWidth="1"/>
    <col min="6928" max="7167" width="9.140625" style="7"/>
    <col min="7168" max="7168" width="8.5703125" style="7" bestFit="1" customWidth="1"/>
    <col min="7169" max="7169" width="25.7109375" style="7" bestFit="1" customWidth="1"/>
    <col min="7170" max="7170" width="22.28515625" style="7" bestFit="1" customWidth="1"/>
    <col min="7171" max="7171" width="22.140625" style="7" bestFit="1" customWidth="1"/>
    <col min="7172" max="7172" width="22.140625" style="7" customWidth="1"/>
    <col min="7173" max="7173" width="14" style="7" customWidth="1"/>
    <col min="7174" max="7174" width="11.42578125" style="7" bestFit="1" customWidth="1"/>
    <col min="7175" max="7175" width="22.85546875" style="7" customWidth="1"/>
    <col min="7176" max="7177" width="20.5703125" style="7" customWidth="1"/>
    <col min="7178" max="7178" width="25.140625" style="7" customWidth="1"/>
    <col min="7179" max="7179" width="27.42578125" style="7" customWidth="1"/>
    <col min="7180" max="7181" width="20.7109375" style="7" customWidth="1"/>
    <col min="7182" max="7182" width="15.140625" style="7" customWidth="1"/>
    <col min="7183" max="7183" width="11.28515625" style="7" customWidth="1"/>
    <col min="7184" max="7423" width="9.140625" style="7"/>
    <col min="7424" max="7424" width="8.5703125" style="7" bestFit="1" customWidth="1"/>
    <col min="7425" max="7425" width="25.7109375" style="7" bestFit="1" customWidth="1"/>
    <col min="7426" max="7426" width="22.28515625" style="7" bestFit="1" customWidth="1"/>
    <col min="7427" max="7427" width="22.140625" style="7" bestFit="1" customWidth="1"/>
    <col min="7428" max="7428" width="22.140625" style="7" customWidth="1"/>
    <col min="7429" max="7429" width="14" style="7" customWidth="1"/>
    <col min="7430" max="7430" width="11.42578125" style="7" bestFit="1" customWidth="1"/>
    <col min="7431" max="7431" width="22.85546875" style="7" customWidth="1"/>
    <col min="7432" max="7433" width="20.5703125" style="7" customWidth="1"/>
    <col min="7434" max="7434" width="25.140625" style="7" customWidth="1"/>
    <col min="7435" max="7435" width="27.42578125" style="7" customWidth="1"/>
    <col min="7436" max="7437" width="20.7109375" style="7" customWidth="1"/>
    <col min="7438" max="7438" width="15.140625" style="7" customWidth="1"/>
    <col min="7439" max="7439" width="11.28515625" style="7" customWidth="1"/>
    <col min="7440" max="7679" width="9.140625" style="7"/>
    <col min="7680" max="7680" width="8.5703125" style="7" bestFit="1" customWidth="1"/>
    <col min="7681" max="7681" width="25.7109375" style="7" bestFit="1" customWidth="1"/>
    <col min="7682" max="7682" width="22.28515625" style="7" bestFit="1" customWidth="1"/>
    <col min="7683" max="7683" width="22.140625" style="7" bestFit="1" customWidth="1"/>
    <col min="7684" max="7684" width="22.140625" style="7" customWidth="1"/>
    <col min="7685" max="7685" width="14" style="7" customWidth="1"/>
    <col min="7686" max="7686" width="11.42578125" style="7" bestFit="1" customWidth="1"/>
    <col min="7687" max="7687" width="22.85546875" style="7" customWidth="1"/>
    <col min="7688" max="7689" width="20.5703125" style="7" customWidth="1"/>
    <col min="7690" max="7690" width="25.140625" style="7" customWidth="1"/>
    <col min="7691" max="7691" width="27.42578125" style="7" customWidth="1"/>
    <col min="7692" max="7693" width="20.7109375" style="7" customWidth="1"/>
    <col min="7694" max="7694" width="15.140625" style="7" customWidth="1"/>
    <col min="7695" max="7695" width="11.28515625" style="7" customWidth="1"/>
    <col min="7696" max="7935" width="9.140625" style="7"/>
    <col min="7936" max="7936" width="8.5703125" style="7" bestFit="1" customWidth="1"/>
    <col min="7937" max="7937" width="25.7109375" style="7" bestFit="1" customWidth="1"/>
    <col min="7938" max="7938" width="22.28515625" style="7" bestFit="1" customWidth="1"/>
    <col min="7939" max="7939" width="22.140625" style="7" bestFit="1" customWidth="1"/>
    <col min="7940" max="7940" width="22.140625" style="7" customWidth="1"/>
    <col min="7941" max="7941" width="14" style="7" customWidth="1"/>
    <col min="7942" max="7942" width="11.42578125" style="7" bestFit="1" customWidth="1"/>
    <col min="7943" max="7943" width="22.85546875" style="7" customWidth="1"/>
    <col min="7944" max="7945" width="20.5703125" style="7" customWidth="1"/>
    <col min="7946" max="7946" width="25.140625" style="7" customWidth="1"/>
    <col min="7947" max="7947" width="27.42578125" style="7" customWidth="1"/>
    <col min="7948" max="7949" width="20.7109375" style="7" customWidth="1"/>
    <col min="7950" max="7950" width="15.140625" style="7" customWidth="1"/>
    <col min="7951" max="7951" width="11.28515625" style="7" customWidth="1"/>
    <col min="7952" max="8191" width="9.140625" style="7"/>
    <col min="8192" max="8192" width="8.5703125" style="7" bestFit="1" customWidth="1"/>
    <col min="8193" max="8193" width="25.7109375" style="7" bestFit="1" customWidth="1"/>
    <col min="8194" max="8194" width="22.28515625" style="7" bestFit="1" customWidth="1"/>
    <col min="8195" max="8195" width="22.140625" style="7" bestFit="1" customWidth="1"/>
    <col min="8196" max="8196" width="22.140625" style="7" customWidth="1"/>
    <col min="8197" max="8197" width="14" style="7" customWidth="1"/>
    <col min="8198" max="8198" width="11.42578125" style="7" bestFit="1" customWidth="1"/>
    <col min="8199" max="8199" width="22.85546875" style="7" customWidth="1"/>
    <col min="8200" max="8201" width="20.5703125" style="7" customWidth="1"/>
    <col min="8202" max="8202" width="25.140625" style="7" customWidth="1"/>
    <col min="8203" max="8203" width="27.42578125" style="7" customWidth="1"/>
    <col min="8204" max="8205" width="20.7109375" style="7" customWidth="1"/>
    <col min="8206" max="8206" width="15.140625" style="7" customWidth="1"/>
    <col min="8207" max="8207" width="11.28515625" style="7" customWidth="1"/>
    <col min="8208" max="8447" width="9.140625" style="7"/>
    <col min="8448" max="8448" width="8.5703125" style="7" bestFit="1" customWidth="1"/>
    <col min="8449" max="8449" width="25.7109375" style="7" bestFit="1" customWidth="1"/>
    <col min="8450" max="8450" width="22.28515625" style="7" bestFit="1" customWidth="1"/>
    <col min="8451" max="8451" width="22.140625" style="7" bestFit="1" customWidth="1"/>
    <col min="8452" max="8452" width="22.140625" style="7" customWidth="1"/>
    <col min="8453" max="8453" width="14" style="7" customWidth="1"/>
    <col min="8454" max="8454" width="11.42578125" style="7" bestFit="1" customWidth="1"/>
    <col min="8455" max="8455" width="22.85546875" style="7" customWidth="1"/>
    <col min="8456" max="8457" width="20.5703125" style="7" customWidth="1"/>
    <col min="8458" max="8458" width="25.140625" style="7" customWidth="1"/>
    <col min="8459" max="8459" width="27.42578125" style="7" customWidth="1"/>
    <col min="8460" max="8461" width="20.7109375" style="7" customWidth="1"/>
    <col min="8462" max="8462" width="15.140625" style="7" customWidth="1"/>
    <col min="8463" max="8463" width="11.28515625" style="7" customWidth="1"/>
    <col min="8464" max="8703" width="9.140625" style="7"/>
    <col min="8704" max="8704" width="8.5703125" style="7" bestFit="1" customWidth="1"/>
    <col min="8705" max="8705" width="25.7109375" style="7" bestFit="1" customWidth="1"/>
    <col min="8706" max="8706" width="22.28515625" style="7" bestFit="1" customWidth="1"/>
    <col min="8707" max="8707" width="22.140625" style="7" bestFit="1" customWidth="1"/>
    <col min="8708" max="8708" width="22.140625" style="7" customWidth="1"/>
    <col min="8709" max="8709" width="14" style="7" customWidth="1"/>
    <col min="8710" max="8710" width="11.42578125" style="7" bestFit="1" customWidth="1"/>
    <col min="8711" max="8711" width="22.85546875" style="7" customWidth="1"/>
    <col min="8712" max="8713" width="20.5703125" style="7" customWidth="1"/>
    <col min="8714" max="8714" width="25.140625" style="7" customWidth="1"/>
    <col min="8715" max="8715" width="27.42578125" style="7" customWidth="1"/>
    <col min="8716" max="8717" width="20.7109375" style="7" customWidth="1"/>
    <col min="8718" max="8718" width="15.140625" style="7" customWidth="1"/>
    <col min="8719" max="8719" width="11.28515625" style="7" customWidth="1"/>
    <col min="8720" max="8959" width="9.140625" style="7"/>
    <col min="8960" max="8960" width="8.5703125" style="7" bestFit="1" customWidth="1"/>
    <col min="8961" max="8961" width="25.7109375" style="7" bestFit="1" customWidth="1"/>
    <col min="8962" max="8962" width="22.28515625" style="7" bestFit="1" customWidth="1"/>
    <col min="8963" max="8963" width="22.140625" style="7" bestFit="1" customWidth="1"/>
    <col min="8964" max="8964" width="22.140625" style="7" customWidth="1"/>
    <col min="8965" max="8965" width="14" style="7" customWidth="1"/>
    <col min="8966" max="8966" width="11.42578125" style="7" bestFit="1" customWidth="1"/>
    <col min="8967" max="8967" width="22.85546875" style="7" customWidth="1"/>
    <col min="8968" max="8969" width="20.5703125" style="7" customWidth="1"/>
    <col min="8970" max="8970" width="25.140625" style="7" customWidth="1"/>
    <col min="8971" max="8971" width="27.42578125" style="7" customWidth="1"/>
    <col min="8972" max="8973" width="20.7109375" style="7" customWidth="1"/>
    <col min="8974" max="8974" width="15.140625" style="7" customWidth="1"/>
    <col min="8975" max="8975" width="11.28515625" style="7" customWidth="1"/>
    <col min="8976" max="9215" width="9.140625" style="7"/>
    <col min="9216" max="9216" width="8.5703125" style="7" bestFit="1" customWidth="1"/>
    <col min="9217" max="9217" width="25.7109375" style="7" bestFit="1" customWidth="1"/>
    <col min="9218" max="9218" width="22.28515625" style="7" bestFit="1" customWidth="1"/>
    <col min="9219" max="9219" width="22.140625" style="7" bestFit="1" customWidth="1"/>
    <col min="9220" max="9220" width="22.140625" style="7" customWidth="1"/>
    <col min="9221" max="9221" width="14" style="7" customWidth="1"/>
    <col min="9222" max="9222" width="11.42578125" style="7" bestFit="1" customWidth="1"/>
    <col min="9223" max="9223" width="22.85546875" style="7" customWidth="1"/>
    <col min="9224" max="9225" width="20.5703125" style="7" customWidth="1"/>
    <col min="9226" max="9226" width="25.140625" style="7" customWidth="1"/>
    <col min="9227" max="9227" width="27.42578125" style="7" customWidth="1"/>
    <col min="9228" max="9229" width="20.7109375" style="7" customWidth="1"/>
    <col min="9230" max="9230" width="15.140625" style="7" customWidth="1"/>
    <col min="9231" max="9231" width="11.28515625" style="7" customWidth="1"/>
    <col min="9232" max="9471" width="9.140625" style="7"/>
    <col min="9472" max="9472" width="8.5703125" style="7" bestFit="1" customWidth="1"/>
    <col min="9473" max="9473" width="25.7109375" style="7" bestFit="1" customWidth="1"/>
    <col min="9474" max="9474" width="22.28515625" style="7" bestFit="1" customWidth="1"/>
    <col min="9475" max="9475" width="22.140625" style="7" bestFit="1" customWidth="1"/>
    <col min="9476" max="9476" width="22.140625" style="7" customWidth="1"/>
    <col min="9477" max="9477" width="14" style="7" customWidth="1"/>
    <col min="9478" max="9478" width="11.42578125" style="7" bestFit="1" customWidth="1"/>
    <col min="9479" max="9479" width="22.85546875" style="7" customWidth="1"/>
    <col min="9480" max="9481" width="20.5703125" style="7" customWidth="1"/>
    <col min="9482" max="9482" width="25.140625" style="7" customWidth="1"/>
    <col min="9483" max="9483" width="27.42578125" style="7" customWidth="1"/>
    <col min="9484" max="9485" width="20.7109375" style="7" customWidth="1"/>
    <col min="9486" max="9486" width="15.140625" style="7" customWidth="1"/>
    <col min="9487" max="9487" width="11.28515625" style="7" customWidth="1"/>
    <col min="9488" max="9727" width="9.140625" style="7"/>
    <col min="9728" max="9728" width="8.5703125" style="7" bestFit="1" customWidth="1"/>
    <col min="9729" max="9729" width="25.7109375" style="7" bestFit="1" customWidth="1"/>
    <col min="9730" max="9730" width="22.28515625" style="7" bestFit="1" customWidth="1"/>
    <col min="9731" max="9731" width="22.140625" style="7" bestFit="1" customWidth="1"/>
    <col min="9732" max="9732" width="22.140625" style="7" customWidth="1"/>
    <col min="9733" max="9733" width="14" style="7" customWidth="1"/>
    <col min="9734" max="9734" width="11.42578125" style="7" bestFit="1" customWidth="1"/>
    <col min="9735" max="9735" width="22.85546875" style="7" customWidth="1"/>
    <col min="9736" max="9737" width="20.5703125" style="7" customWidth="1"/>
    <col min="9738" max="9738" width="25.140625" style="7" customWidth="1"/>
    <col min="9739" max="9739" width="27.42578125" style="7" customWidth="1"/>
    <col min="9740" max="9741" width="20.7109375" style="7" customWidth="1"/>
    <col min="9742" max="9742" width="15.140625" style="7" customWidth="1"/>
    <col min="9743" max="9743" width="11.28515625" style="7" customWidth="1"/>
    <col min="9744" max="9983" width="9.140625" style="7"/>
    <col min="9984" max="9984" width="8.5703125" style="7" bestFit="1" customWidth="1"/>
    <col min="9985" max="9985" width="25.7109375" style="7" bestFit="1" customWidth="1"/>
    <col min="9986" max="9986" width="22.28515625" style="7" bestFit="1" customWidth="1"/>
    <col min="9987" max="9987" width="22.140625" style="7" bestFit="1" customWidth="1"/>
    <col min="9988" max="9988" width="22.140625" style="7" customWidth="1"/>
    <col min="9989" max="9989" width="14" style="7" customWidth="1"/>
    <col min="9990" max="9990" width="11.42578125" style="7" bestFit="1" customWidth="1"/>
    <col min="9991" max="9991" width="22.85546875" style="7" customWidth="1"/>
    <col min="9992" max="9993" width="20.5703125" style="7" customWidth="1"/>
    <col min="9994" max="9994" width="25.140625" style="7" customWidth="1"/>
    <col min="9995" max="9995" width="27.42578125" style="7" customWidth="1"/>
    <col min="9996" max="9997" width="20.7109375" style="7" customWidth="1"/>
    <col min="9998" max="9998" width="15.140625" style="7" customWidth="1"/>
    <col min="9999" max="9999" width="11.28515625" style="7" customWidth="1"/>
    <col min="10000" max="10239" width="9.140625" style="7"/>
    <col min="10240" max="10240" width="8.5703125" style="7" bestFit="1" customWidth="1"/>
    <col min="10241" max="10241" width="25.7109375" style="7" bestFit="1" customWidth="1"/>
    <col min="10242" max="10242" width="22.28515625" style="7" bestFit="1" customWidth="1"/>
    <col min="10243" max="10243" width="22.140625" style="7" bestFit="1" customWidth="1"/>
    <col min="10244" max="10244" width="22.140625" style="7" customWidth="1"/>
    <col min="10245" max="10245" width="14" style="7" customWidth="1"/>
    <col min="10246" max="10246" width="11.42578125" style="7" bestFit="1" customWidth="1"/>
    <col min="10247" max="10247" width="22.85546875" style="7" customWidth="1"/>
    <col min="10248" max="10249" width="20.5703125" style="7" customWidth="1"/>
    <col min="10250" max="10250" width="25.140625" style="7" customWidth="1"/>
    <col min="10251" max="10251" width="27.42578125" style="7" customWidth="1"/>
    <col min="10252" max="10253" width="20.7109375" style="7" customWidth="1"/>
    <col min="10254" max="10254" width="15.140625" style="7" customWidth="1"/>
    <col min="10255" max="10255" width="11.28515625" style="7" customWidth="1"/>
    <col min="10256" max="10495" width="9.140625" style="7"/>
    <col min="10496" max="10496" width="8.5703125" style="7" bestFit="1" customWidth="1"/>
    <col min="10497" max="10497" width="25.7109375" style="7" bestFit="1" customWidth="1"/>
    <col min="10498" max="10498" width="22.28515625" style="7" bestFit="1" customWidth="1"/>
    <col min="10499" max="10499" width="22.140625" style="7" bestFit="1" customWidth="1"/>
    <col min="10500" max="10500" width="22.140625" style="7" customWidth="1"/>
    <col min="10501" max="10501" width="14" style="7" customWidth="1"/>
    <col min="10502" max="10502" width="11.42578125" style="7" bestFit="1" customWidth="1"/>
    <col min="10503" max="10503" width="22.85546875" style="7" customWidth="1"/>
    <col min="10504" max="10505" width="20.5703125" style="7" customWidth="1"/>
    <col min="10506" max="10506" width="25.140625" style="7" customWidth="1"/>
    <col min="10507" max="10507" width="27.42578125" style="7" customWidth="1"/>
    <col min="10508" max="10509" width="20.7109375" style="7" customWidth="1"/>
    <col min="10510" max="10510" width="15.140625" style="7" customWidth="1"/>
    <col min="10511" max="10511" width="11.28515625" style="7" customWidth="1"/>
    <col min="10512" max="10751" width="9.140625" style="7"/>
    <col min="10752" max="10752" width="8.5703125" style="7" bestFit="1" customWidth="1"/>
    <col min="10753" max="10753" width="25.7109375" style="7" bestFit="1" customWidth="1"/>
    <col min="10754" max="10754" width="22.28515625" style="7" bestFit="1" customWidth="1"/>
    <col min="10755" max="10755" width="22.140625" style="7" bestFit="1" customWidth="1"/>
    <col min="10756" max="10756" width="22.140625" style="7" customWidth="1"/>
    <col min="10757" max="10757" width="14" style="7" customWidth="1"/>
    <col min="10758" max="10758" width="11.42578125" style="7" bestFit="1" customWidth="1"/>
    <col min="10759" max="10759" width="22.85546875" style="7" customWidth="1"/>
    <col min="10760" max="10761" width="20.5703125" style="7" customWidth="1"/>
    <col min="10762" max="10762" width="25.140625" style="7" customWidth="1"/>
    <col min="10763" max="10763" width="27.42578125" style="7" customWidth="1"/>
    <col min="10764" max="10765" width="20.7109375" style="7" customWidth="1"/>
    <col min="10766" max="10766" width="15.140625" style="7" customWidth="1"/>
    <col min="10767" max="10767" width="11.28515625" style="7" customWidth="1"/>
    <col min="10768" max="11007" width="9.140625" style="7"/>
    <col min="11008" max="11008" width="8.5703125" style="7" bestFit="1" customWidth="1"/>
    <col min="11009" max="11009" width="25.7109375" style="7" bestFit="1" customWidth="1"/>
    <col min="11010" max="11010" width="22.28515625" style="7" bestFit="1" customWidth="1"/>
    <col min="11011" max="11011" width="22.140625" style="7" bestFit="1" customWidth="1"/>
    <col min="11012" max="11012" width="22.140625" style="7" customWidth="1"/>
    <col min="11013" max="11013" width="14" style="7" customWidth="1"/>
    <col min="11014" max="11014" width="11.42578125" style="7" bestFit="1" customWidth="1"/>
    <col min="11015" max="11015" width="22.85546875" style="7" customWidth="1"/>
    <col min="11016" max="11017" width="20.5703125" style="7" customWidth="1"/>
    <col min="11018" max="11018" width="25.140625" style="7" customWidth="1"/>
    <col min="11019" max="11019" width="27.42578125" style="7" customWidth="1"/>
    <col min="11020" max="11021" width="20.7109375" style="7" customWidth="1"/>
    <col min="11022" max="11022" width="15.140625" style="7" customWidth="1"/>
    <col min="11023" max="11023" width="11.28515625" style="7" customWidth="1"/>
    <col min="11024" max="11263" width="9.140625" style="7"/>
    <col min="11264" max="11264" width="8.5703125" style="7" bestFit="1" customWidth="1"/>
    <col min="11265" max="11265" width="25.7109375" style="7" bestFit="1" customWidth="1"/>
    <col min="11266" max="11266" width="22.28515625" style="7" bestFit="1" customWidth="1"/>
    <col min="11267" max="11267" width="22.140625" style="7" bestFit="1" customWidth="1"/>
    <col min="11268" max="11268" width="22.140625" style="7" customWidth="1"/>
    <col min="11269" max="11269" width="14" style="7" customWidth="1"/>
    <col min="11270" max="11270" width="11.42578125" style="7" bestFit="1" customWidth="1"/>
    <col min="11271" max="11271" width="22.85546875" style="7" customWidth="1"/>
    <col min="11272" max="11273" width="20.5703125" style="7" customWidth="1"/>
    <col min="11274" max="11274" width="25.140625" style="7" customWidth="1"/>
    <col min="11275" max="11275" width="27.42578125" style="7" customWidth="1"/>
    <col min="11276" max="11277" width="20.7109375" style="7" customWidth="1"/>
    <col min="11278" max="11278" width="15.140625" style="7" customWidth="1"/>
    <col min="11279" max="11279" width="11.28515625" style="7" customWidth="1"/>
    <col min="11280" max="11519" width="9.140625" style="7"/>
    <col min="11520" max="11520" width="8.5703125" style="7" bestFit="1" customWidth="1"/>
    <col min="11521" max="11521" width="25.7109375" style="7" bestFit="1" customWidth="1"/>
    <col min="11522" max="11522" width="22.28515625" style="7" bestFit="1" customWidth="1"/>
    <col min="11523" max="11523" width="22.140625" style="7" bestFit="1" customWidth="1"/>
    <col min="11524" max="11524" width="22.140625" style="7" customWidth="1"/>
    <col min="11525" max="11525" width="14" style="7" customWidth="1"/>
    <col min="11526" max="11526" width="11.42578125" style="7" bestFit="1" customWidth="1"/>
    <col min="11527" max="11527" width="22.85546875" style="7" customWidth="1"/>
    <col min="11528" max="11529" width="20.5703125" style="7" customWidth="1"/>
    <col min="11530" max="11530" width="25.140625" style="7" customWidth="1"/>
    <col min="11531" max="11531" width="27.42578125" style="7" customWidth="1"/>
    <col min="11532" max="11533" width="20.7109375" style="7" customWidth="1"/>
    <col min="11534" max="11534" width="15.140625" style="7" customWidth="1"/>
    <col min="11535" max="11535" width="11.28515625" style="7" customWidth="1"/>
    <col min="11536" max="11775" width="9.140625" style="7"/>
    <col min="11776" max="11776" width="8.5703125" style="7" bestFit="1" customWidth="1"/>
    <col min="11777" max="11777" width="25.7109375" style="7" bestFit="1" customWidth="1"/>
    <col min="11778" max="11778" width="22.28515625" style="7" bestFit="1" customWidth="1"/>
    <col min="11779" max="11779" width="22.140625" style="7" bestFit="1" customWidth="1"/>
    <col min="11780" max="11780" width="22.140625" style="7" customWidth="1"/>
    <col min="11781" max="11781" width="14" style="7" customWidth="1"/>
    <col min="11782" max="11782" width="11.42578125" style="7" bestFit="1" customWidth="1"/>
    <col min="11783" max="11783" width="22.85546875" style="7" customWidth="1"/>
    <col min="11784" max="11785" width="20.5703125" style="7" customWidth="1"/>
    <col min="11786" max="11786" width="25.140625" style="7" customWidth="1"/>
    <col min="11787" max="11787" width="27.42578125" style="7" customWidth="1"/>
    <col min="11788" max="11789" width="20.7109375" style="7" customWidth="1"/>
    <col min="11790" max="11790" width="15.140625" style="7" customWidth="1"/>
    <col min="11791" max="11791" width="11.28515625" style="7" customWidth="1"/>
    <col min="11792" max="12031" width="9.140625" style="7"/>
    <col min="12032" max="12032" width="8.5703125" style="7" bestFit="1" customWidth="1"/>
    <col min="12033" max="12033" width="25.7109375" style="7" bestFit="1" customWidth="1"/>
    <col min="12034" max="12034" width="22.28515625" style="7" bestFit="1" customWidth="1"/>
    <col min="12035" max="12035" width="22.140625" style="7" bestFit="1" customWidth="1"/>
    <col min="12036" max="12036" width="22.140625" style="7" customWidth="1"/>
    <col min="12037" max="12037" width="14" style="7" customWidth="1"/>
    <col min="12038" max="12038" width="11.42578125" style="7" bestFit="1" customWidth="1"/>
    <col min="12039" max="12039" width="22.85546875" style="7" customWidth="1"/>
    <col min="12040" max="12041" width="20.5703125" style="7" customWidth="1"/>
    <col min="12042" max="12042" width="25.140625" style="7" customWidth="1"/>
    <col min="12043" max="12043" width="27.42578125" style="7" customWidth="1"/>
    <col min="12044" max="12045" width="20.7109375" style="7" customWidth="1"/>
    <col min="12046" max="12046" width="15.140625" style="7" customWidth="1"/>
    <col min="12047" max="12047" width="11.28515625" style="7" customWidth="1"/>
    <col min="12048" max="12287" width="9.140625" style="7"/>
    <col min="12288" max="12288" width="8.5703125" style="7" bestFit="1" customWidth="1"/>
    <col min="12289" max="12289" width="25.7109375" style="7" bestFit="1" customWidth="1"/>
    <col min="12290" max="12290" width="22.28515625" style="7" bestFit="1" customWidth="1"/>
    <col min="12291" max="12291" width="22.140625" style="7" bestFit="1" customWidth="1"/>
    <col min="12292" max="12292" width="22.140625" style="7" customWidth="1"/>
    <col min="12293" max="12293" width="14" style="7" customWidth="1"/>
    <col min="12294" max="12294" width="11.42578125" style="7" bestFit="1" customWidth="1"/>
    <col min="12295" max="12295" width="22.85546875" style="7" customWidth="1"/>
    <col min="12296" max="12297" width="20.5703125" style="7" customWidth="1"/>
    <col min="12298" max="12298" width="25.140625" style="7" customWidth="1"/>
    <col min="12299" max="12299" width="27.42578125" style="7" customWidth="1"/>
    <col min="12300" max="12301" width="20.7109375" style="7" customWidth="1"/>
    <col min="12302" max="12302" width="15.140625" style="7" customWidth="1"/>
    <col min="12303" max="12303" width="11.28515625" style="7" customWidth="1"/>
    <col min="12304" max="12543" width="9.140625" style="7"/>
    <col min="12544" max="12544" width="8.5703125" style="7" bestFit="1" customWidth="1"/>
    <col min="12545" max="12545" width="25.7109375" style="7" bestFit="1" customWidth="1"/>
    <col min="12546" max="12546" width="22.28515625" style="7" bestFit="1" customWidth="1"/>
    <col min="12547" max="12547" width="22.140625" style="7" bestFit="1" customWidth="1"/>
    <col min="12548" max="12548" width="22.140625" style="7" customWidth="1"/>
    <col min="12549" max="12549" width="14" style="7" customWidth="1"/>
    <col min="12550" max="12550" width="11.42578125" style="7" bestFit="1" customWidth="1"/>
    <col min="12551" max="12551" width="22.85546875" style="7" customWidth="1"/>
    <col min="12552" max="12553" width="20.5703125" style="7" customWidth="1"/>
    <col min="12554" max="12554" width="25.140625" style="7" customWidth="1"/>
    <col min="12555" max="12555" width="27.42578125" style="7" customWidth="1"/>
    <col min="12556" max="12557" width="20.7109375" style="7" customWidth="1"/>
    <col min="12558" max="12558" width="15.140625" style="7" customWidth="1"/>
    <col min="12559" max="12559" width="11.28515625" style="7" customWidth="1"/>
    <col min="12560" max="12799" width="9.140625" style="7"/>
    <col min="12800" max="12800" width="8.5703125" style="7" bestFit="1" customWidth="1"/>
    <col min="12801" max="12801" width="25.7109375" style="7" bestFit="1" customWidth="1"/>
    <col min="12802" max="12802" width="22.28515625" style="7" bestFit="1" customWidth="1"/>
    <col min="12803" max="12803" width="22.140625" style="7" bestFit="1" customWidth="1"/>
    <col min="12804" max="12804" width="22.140625" style="7" customWidth="1"/>
    <col min="12805" max="12805" width="14" style="7" customWidth="1"/>
    <col min="12806" max="12806" width="11.42578125" style="7" bestFit="1" customWidth="1"/>
    <col min="12807" max="12807" width="22.85546875" style="7" customWidth="1"/>
    <col min="12808" max="12809" width="20.5703125" style="7" customWidth="1"/>
    <col min="12810" max="12810" width="25.140625" style="7" customWidth="1"/>
    <col min="12811" max="12811" width="27.42578125" style="7" customWidth="1"/>
    <col min="12812" max="12813" width="20.7109375" style="7" customWidth="1"/>
    <col min="12814" max="12814" width="15.140625" style="7" customWidth="1"/>
    <col min="12815" max="12815" width="11.28515625" style="7" customWidth="1"/>
    <col min="12816" max="13055" width="9.140625" style="7"/>
    <col min="13056" max="13056" width="8.5703125" style="7" bestFit="1" customWidth="1"/>
    <col min="13057" max="13057" width="25.7109375" style="7" bestFit="1" customWidth="1"/>
    <col min="13058" max="13058" width="22.28515625" style="7" bestFit="1" customWidth="1"/>
    <col min="13059" max="13059" width="22.140625" style="7" bestFit="1" customWidth="1"/>
    <col min="13060" max="13060" width="22.140625" style="7" customWidth="1"/>
    <col min="13061" max="13061" width="14" style="7" customWidth="1"/>
    <col min="13062" max="13062" width="11.42578125" style="7" bestFit="1" customWidth="1"/>
    <col min="13063" max="13063" width="22.85546875" style="7" customWidth="1"/>
    <col min="13064" max="13065" width="20.5703125" style="7" customWidth="1"/>
    <col min="13066" max="13066" width="25.140625" style="7" customWidth="1"/>
    <col min="13067" max="13067" width="27.42578125" style="7" customWidth="1"/>
    <col min="13068" max="13069" width="20.7109375" style="7" customWidth="1"/>
    <col min="13070" max="13070" width="15.140625" style="7" customWidth="1"/>
    <col min="13071" max="13071" width="11.28515625" style="7" customWidth="1"/>
    <col min="13072" max="13311" width="9.140625" style="7"/>
    <col min="13312" max="13312" width="8.5703125" style="7" bestFit="1" customWidth="1"/>
    <col min="13313" max="13313" width="25.7109375" style="7" bestFit="1" customWidth="1"/>
    <col min="13314" max="13314" width="22.28515625" style="7" bestFit="1" customWidth="1"/>
    <col min="13315" max="13315" width="22.140625" style="7" bestFit="1" customWidth="1"/>
    <col min="13316" max="13316" width="22.140625" style="7" customWidth="1"/>
    <col min="13317" max="13317" width="14" style="7" customWidth="1"/>
    <col min="13318" max="13318" width="11.42578125" style="7" bestFit="1" customWidth="1"/>
    <col min="13319" max="13319" width="22.85546875" style="7" customWidth="1"/>
    <col min="13320" max="13321" width="20.5703125" style="7" customWidth="1"/>
    <col min="13322" max="13322" width="25.140625" style="7" customWidth="1"/>
    <col min="13323" max="13323" width="27.42578125" style="7" customWidth="1"/>
    <col min="13324" max="13325" width="20.7109375" style="7" customWidth="1"/>
    <col min="13326" max="13326" width="15.140625" style="7" customWidth="1"/>
    <col min="13327" max="13327" width="11.28515625" style="7" customWidth="1"/>
    <col min="13328" max="13567" width="9.140625" style="7"/>
    <col min="13568" max="13568" width="8.5703125" style="7" bestFit="1" customWidth="1"/>
    <col min="13569" max="13569" width="25.7109375" style="7" bestFit="1" customWidth="1"/>
    <col min="13570" max="13570" width="22.28515625" style="7" bestFit="1" customWidth="1"/>
    <col min="13571" max="13571" width="22.140625" style="7" bestFit="1" customWidth="1"/>
    <col min="13572" max="13572" width="22.140625" style="7" customWidth="1"/>
    <col min="13573" max="13573" width="14" style="7" customWidth="1"/>
    <col min="13574" max="13574" width="11.42578125" style="7" bestFit="1" customWidth="1"/>
    <col min="13575" max="13575" width="22.85546875" style="7" customWidth="1"/>
    <col min="13576" max="13577" width="20.5703125" style="7" customWidth="1"/>
    <col min="13578" max="13578" width="25.140625" style="7" customWidth="1"/>
    <col min="13579" max="13579" width="27.42578125" style="7" customWidth="1"/>
    <col min="13580" max="13581" width="20.7109375" style="7" customWidth="1"/>
    <col min="13582" max="13582" width="15.140625" style="7" customWidth="1"/>
    <col min="13583" max="13583" width="11.28515625" style="7" customWidth="1"/>
    <col min="13584" max="13823" width="9.140625" style="7"/>
    <col min="13824" max="13824" width="8.5703125" style="7" bestFit="1" customWidth="1"/>
    <col min="13825" max="13825" width="25.7109375" style="7" bestFit="1" customWidth="1"/>
    <col min="13826" max="13826" width="22.28515625" style="7" bestFit="1" customWidth="1"/>
    <col min="13827" max="13827" width="22.140625" style="7" bestFit="1" customWidth="1"/>
    <col min="13828" max="13828" width="22.140625" style="7" customWidth="1"/>
    <col min="13829" max="13829" width="14" style="7" customWidth="1"/>
    <col min="13830" max="13830" width="11.42578125" style="7" bestFit="1" customWidth="1"/>
    <col min="13831" max="13831" width="22.85546875" style="7" customWidth="1"/>
    <col min="13832" max="13833" width="20.5703125" style="7" customWidth="1"/>
    <col min="13834" max="13834" width="25.140625" style="7" customWidth="1"/>
    <col min="13835" max="13835" width="27.42578125" style="7" customWidth="1"/>
    <col min="13836" max="13837" width="20.7109375" style="7" customWidth="1"/>
    <col min="13838" max="13838" width="15.140625" style="7" customWidth="1"/>
    <col min="13839" max="13839" width="11.28515625" style="7" customWidth="1"/>
    <col min="13840" max="14079" width="9.140625" style="7"/>
    <col min="14080" max="14080" width="8.5703125" style="7" bestFit="1" customWidth="1"/>
    <col min="14081" max="14081" width="25.7109375" style="7" bestFit="1" customWidth="1"/>
    <col min="14082" max="14082" width="22.28515625" style="7" bestFit="1" customWidth="1"/>
    <col min="14083" max="14083" width="22.140625" style="7" bestFit="1" customWidth="1"/>
    <col min="14084" max="14084" width="22.140625" style="7" customWidth="1"/>
    <col min="14085" max="14085" width="14" style="7" customWidth="1"/>
    <col min="14086" max="14086" width="11.42578125" style="7" bestFit="1" customWidth="1"/>
    <col min="14087" max="14087" width="22.85546875" style="7" customWidth="1"/>
    <col min="14088" max="14089" width="20.5703125" style="7" customWidth="1"/>
    <col min="14090" max="14090" width="25.140625" style="7" customWidth="1"/>
    <col min="14091" max="14091" width="27.42578125" style="7" customWidth="1"/>
    <col min="14092" max="14093" width="20.7109375" style="7" customWidth="1"/>
    <col min="14094" max="14094" width="15.140625" style="7" customWidth="1"/>
    <col min="14095" max="14095" width="11.28515625" style="7" customWidth="1"/>
    <col min="14096" max="14335" width="9.140625" style="7"/>
    <col min="14336" max="14336" width="8.5703125" style="7" bestFit="1" customWidth="1"/>
    <col min="14337" max="14337" width="25.7109375" style="7" bestFit="1" customWidth="1"/>
    <col min="14338" max="14338" width="22.28515625" style="7" bestFit="1" customWidth="1"/>
    <col min="14339" max="14339" width="22.140625" style="7" bestFit="1" customWidth="1"/>
    <col min="14340" max="14340" width="22.140625" style="7" customWidth="1"/>
    <col min="14341" max="14341" width="14" style="7" customWidth="1"/>
    <col min="14342" max="14342" width="11.42578125" style="7" bestFit="1" customWidth="1"/>
    <col min="14343" max="14343" width="22.85546875" style="7" customWidth="1"/>
    <col min="14344" max="14345" width="20.5703125" style="7" customWidth="1"/>
    <col min="14346" max="14346" width="25.140625" style="7" customWidth="1"/>
    <col min="14347" max="14347" width="27.42578125" style="7" customWidth="1"/>
    <col min="14348" max="14349" width="20.7109375" style="7" customWidth="1"/>
    <col min="14350" max="14350" width="15.140625" style="7" customWidth="1"/>
    <col min="14351" max="14351" width="11.28515625" style="7" customWidth="1"/>
    <col min="14352" max="14591" width="9.140625" style="7"/>
    <col min="14592" max="14592" width="8.5703125" style="7" bestFit="1" customWidth="1"/>
    <col min="14593" max="14593" width="25.7109375" style="7" bestFit="1" customWidth="1"/>
    <col min="14594" max="14594" width="22.28515625" style="7" bestFit="1" customWidth="1"/>
    <col min="14595" max="14595" width="22.140625" style="7" bestFit="1" customWidth="1"/>
    <col min="14596" max="14596" width="22.140625" style="7" customWidth="1"/>
    <col min="14597" max="14597" width="14" style="7" customWidth="1"/>
    <col min="14598" max="14598" width="11.42578125" style="7" bestFit="1" customWidth="1"/>
    <col min="14599" max="14599" width="22.85546875" style="7" customWidth="1"/>
    <col min="14600" max="14601" width="20.5703125" style="7" customWidth="1"/>
    <col min="14602" max="14602" width="25.140625" style="7" customWidth="1"/>
    <col min="14603" max="14603" width="27.42578125" style="7" customWidth="1"/>
    <col min="14604" max="14605" width="20.7109375" style="7" customWidth="1"/>
    <col min="14606" max="14606" width="15.140625" style="7" customWidth="1"/>
    <col min="14607" max="14607" width="11.28515625" style="7" customWidth="1"/>
    <col min="14608" max="14847" width="9.140625" style="7"/>
    <col min="14848" max="14848" width="8.5703125" style="7" bestFit="1" customWidth="1"/>
    <col min="14849" max="14849" width="25.7109375" style="7" bestFit="1" customWidth="1"/>
    <col min="14850" max="14850" width="22.28515625" style="7" bestFit="1" customWidth="1"/>
    <col min="14851" max="14851" width="22.140625" style="7" bestFit="1" customWidth="1"/>
    <col min="14852" max="14852" width="22.140625" style="7" customWidth="1"/>
    <col min="14853" max="14853" width="14" style="7" customWidth="1"/>
    <col min="14854" max="14854" width="11.42578125" style="7" bestFit="1" customWidth="1"/>
    <col min="14855" max="14855" width="22.85546875" style="7" customWidth="1"/>
    <col min="14856" max="14857" width="20.5703125" style="7" customWidth="1"/>
    <col min="14858" max="14858" width="25.140625" style="7" customWidth="1"/>
    <col min="14859" max="14859" width="27.42578125" style="7" customWidth="1"/>
    <col min="14860" max="14861" width="20.7109375" style="7" customWidth="1"/>
    <col min="14862" max="14862" width="15.140625" style="7" customWidth="1"/>
    <col min="14863" max="14863" width="11.28515625" style="7" customWidth="1"/>
    <col min="14864" max="15103" width="9.140625" style="7"/>
    <col min="15104" max="15104" width="8.5703125" style="7" bestFit="1" customWidth="1"/>
    <col min="15105" max="15105" width="25.7109375" style="7" bestFit="1" customWidth="1"/>
    <col min="15106" max="15106" width="22.28515625" style="7" bestFit="1" customWidth="1"/>
    <col min="15107" max="15107" width="22.140625" style="7" bestFit="1" customWidth="1"/>
    <col min="15108" max="15108" width="22.140625" style="7" customWidth="1"/>
    <col min="15109" max="15109" width="14" style="7" customWidth="1"/>
    <col min="15110" max="15110" width="11.42578125" style="7" bestFit="1" customWidth="1"/>
    <col min="15111" max="15111" width="22.85546875" style="7" customWidth="1"/>
    <col min="15112" max="15113" width="20.5703125" style="7" customWidth="1"/>
    <col min="15114" max="15114" width="25.140625" style="7" customWidth="1"/>
    <col min="15115" max="15115" width="27.42578125" style="7" customWidth="1"/>
    <col min="15116" max="15117" width="20.7109375" style="7" customWidth="1"/>
    <col min="15118" max="15118" width="15.140625" style="7" customWidth="1"/>
    <col min="15119" max="15119" width="11.28515625" style="7" customWidth="1"/>
    <col min="15120" max="15359" width="9.140625" style="7"/>
    <col min="15360" max="15360" width="8.5703125" style="7" bestFit="1" customWidth="1"/>
    <col min="15361" max="15361" width="25.7109375" style="7" bestFit="1" customWidth="1"/>
    <col min="15362" max="15362" width="22.28515625" style="7" bestFit="1" customWidth="1"/>
    <col min="15363" max="15363" width="22.140625" style="7" bestFit="1" customWidth="1"/>
    <col min="15364" max="15364" width="22.140625" style="7" customWidth="1"/>
    <col min="15365" max="15365" width="14" style="7" customWidth="1"/>
    <col min="15366" max="15366" width="11.42578125" style="7" bestFit="1" customWidth="1"/>
    <col min="15367" max="15367" width="22.85546875" style="7" customWidth="1"/>
    <col min="15368" max="15369" width="20.5703125" style="7" customWidth="1"/>
    <col min="15370" max="15370" width="25.140625" style="7" customWidth="1"/>
    <col min="15371" max="15371" width="27.42578125" style="7" customWidth="1"/>
    <col min="15372" max="15373" width="20.7109375" style="7" customWidth="1"/>
    <col min="15374" max="15374" width="15.140625" style="7" customWidth="1"/>
    <col min="15375" max="15375" width="11.28515625" style="7" customWidth="1"/>
    <col min="15376" max="15615" width="9.140625" style="7"/>
    <col min="15616" max="15616" width="8.5703125" style="7" bestFit="1" customWidth="1"/>
    <col min="15617" max="15617" width="25.7109375" style="7" bestFit="1" customWidth="1"/>
    <col min="15618" max="15618" width="22.28515625" style="7" bestFit="1" customWidth="1"/>
    <col min="15619" max="15619" width="22.140625" style="7" bestFit="1" customWidth="1"/>
    <col min="15620" max="15620" width="22.140625" style="7" customWidth="1"/>
    <col min="15621" max="15621" width="14" style="7" customWidth="1"/>
    <col min="15622" max="15622" width="11.42578125" style="7" bestFit="1" customWidth="1"/>
    <col min="15623" max="15623" width="22.85546875" style="7" customWidth="1"/>
    <col min="15624" max="15625" width="20.5703125" style="7" customWidth="1"/>
    <col min="15626" max="15626" width="25.140625" style="7" customWidth="1"/>
    <col min="15627" max="15627" width="27.42578125" style="7" customWidth="1"/>
    <col min="15628" max="15629" width="20.7109375" style="7" customWidth="1"/>
    <col min="15630" max="15630" width="15.140625" style="7" customWidth="1"/>
    <col min="15631" max="15631" width="11.28515625" style="7" customWidth="1"/>
    <col min="15632" max="15871" width="9.140625" style="7"/>
    <col min="15872" max="15872" width="8.5703125" style="7" bestFit="1" customWidth="1"/>
    <col min="15873" max="15873" width="25.7109375" style="7" bestFit="1" customWidth="1"/>
    <col min="15874" max="15874" width="22.28515625" style="7" bestFit="1" customWidth="1"/>
    <col min="15875" max="15875" width="22.140625" style="7" bestFit="1" customWidth="1"/>
    <col min="15876" max="15876" width="22.140625" style="7" customWidth="1"/>
    <col min="15877" max="15877" width="14" style="7" customWidth="1"/>
    <col min="15878" max="15878" width="11.42578125" style="7" bestFit="1" customWidth="1"/>
    <col min="15879" max="15879" width="22.85546875" style="7" customWidth="1"/>
    <col min="15880" max="15881" width="20.5703125" style="7" customWidth="1"/>
    <col min="15882" max="15882" width="25.140625" style="7" customWidth="1"/>
    <col min="15883" max="15883" width="27.42578125" style="7" customWidth="1"/>
    <col min="15884" max="15885" width="20.7109375" style="7" customWidth="1"/>
    <col min="15886" max="15886" width="15.140625" style="7" customWidth="1"/>
    <col min="15887" max="15887" width="11.28515625" style="7" customWidth="1"/>
    <col min="15888" max="16127" width="9.140625" style="7"/>
    <col min="16128" max="16128" width="8.5703125" style="7" bestFit="1" customWidth="1"/>
    <col min="16129" max="16129" width="25.7109375" style="7" bestFit="1" customWidth="1"/>
    <col min="16130" max="16130" width="22.28515625" style="7" bestFit="1" customWidth="1"/>
    <col min="16131" max="16131" width="22.140625" style="7" bestFit="1" customWidth="1"/>
    <col min="16132" max="16132" width="22.140625" style="7" customWidth="1"/>
    <col min="16133" max="16133" width="14" style="7" customWidth="1"/>
    <col min="16134" max="16134" width="11.42578125" style="7" bestFit="1" customWidth="1"/>
    <col min="16135" max="16135" width="22.85546875" style="7" customWidth="1"/>
    <col min="16136" max="16137" width="20.5703125" style="7" customWidth="1"/>
    <col min="16138" max="16138" width="25.140625" style="7" customWidth="1"/>
    <col min="16139" max="16139" width="27.42578125" style="7" customWidth="1"/>
    <col min="16140" max="16141" width="20.7109375" style="7" customWidth="1"/>
    <col min="16142" max="16142" width="15.140625" style="7" customWidth="1"/>
    <col min="16143" max="16143" width="11.28515625" style="7" customWidth="1"/>
    <col min="16144" max="16384" width="9.140625" style="7"/>
  </cols>
  <sheetData>
    <row r="1" spans="1:17" ht="15.75" thickBot="1" x14ac:dyDescent="0.3"/>
    <row r="2" spans="1:17" x14ac:dyDescent="0.25">
      <c r="B2" s="108" t="s">
        <v>31</v>
      </c>
      <c r="C2" s="109"/>
    </row>
    <row r="3" spans="1:17" x14ac:dyDescent="0.25">
      <c r="B3" s="47" t="s">
        <v>21</v>
      </c>
      <c r="C3" s="48" t="s">
        <v>34</v>
      </c>
    </row>
    <row r="4" spans="1:17" x14ac:dyDescent="0.25">
      <c r="B4" s="89" t="s">
        <v>17</v>
      </c>
      <c r="C4" s="90">
        <v>20</v>
      </c>
      <c r="O4" s="18"/>
      <c r="P4" s="19"/>
      <c r="Q4" s="19"/>
    </row>
    <row r="5" spans="1:17" x14ac:dyDescent="0.25">
      <c r="B5" s="49" t="s">
        <v>18</v>
      </c>
      <c r="C5" s="50">
        <v>18</v>
      </c>
      <c r="O5" s="18"/>
      <c r="P5" s="19" t="s">
        <v>15</v>
      </c>
      <c r="Q5" s="19"/>
    </row>
    <row r="6" spans="1:17" x14ac:dyDescent="0.25">
      <c r="A6" s="19"/>
      <c r="B6" s="49" t="s">
        <v>19</v>
      </c>
      <c r="C6" s="50">
        <v>24</v>
      </c>
      <c r="O6" s="18"/>
      <c r="P6" s="19" t="s">
        <v>14</v>
      </c>
      <c r="Q6" s="19"/>
    </row>
    <row r="7" spans="1:17" ht="15.75" thickBot="1" x14ac:dyDescent="0.3">
      <c r="A7" s="20">
        <v>0.6</v>
      </c>
      <c r="B7" s="51" t="s">
        <v>20</v>
      </c>
      <c r="C7" s="53">
        <v>20</v>
      </c>
      <c r="O7" s="18"/>
      <c r="P7" s="19"/>
      <c r="Q7" s="19"/>
    </row>
    <row r="8" spans="1:17" x14ac:dyDescent="0.25">
      <c r="A8" s="20">
        <v>0.75</v>
      </c>
      <c r="B8" s="29"/>
    </row>
    <row r="9" spans="1:17" ht="15.75" thickBot="1" x14ac:dyDescent="0.3">
      <c r="A9" s="19"/>
      <c r="B9" s="29"/>
    </row>
    <row r="10" spans="1:17" x14ac:dyDescent="0.25">
      <c r="A10" s="19"/>
      <c r="B10" s="99" t="s">
        <v>35</v>
      </c>
      <c r="C10" s="100"/>
      <c r="D10" s="101"/>
    </row>
    <row r="11" spans="1:17" ht="15.75" thickBot="1" x14ac:dyDescent="0.3">
      <c r="B11" s="102"/>
      <c r="C11" s="103"/>
      <c r="D11" s="104"/>
    </row>
    <row r="13" spans="1:17" ht="15.75" thickBot="1" x14ac:dyDescent="0.3"/>
    <row r="14" spans="1:17" s="5" customFormat="1" ht="66" customHeight="1" thickBot="1" x14ac:dyDescent="0.25">
      <c r="A14" s="23" t="s">
        <v>22</v>
      </c>
      <c r="B14" s="24" t="s">
        <v>23</v>
      </c>
      <c r="C14" s="24" t="s">
        <v>24</v>
      </c>
      <c r="D14" s="24" t="s">
        <v>25</v>
      </c>
      <c r="E14" s="24" t="s">
        <v>34</v>
      </c>
      <c r="F14" s="24" t="s">
        <v>27</v>
      </c>
      <c r="G14" s="94" t="s">
        <v>26</v>
      </c>
      <c r="H14" s="26" t="s">
        <v>36</v>
      </c>
      <c r="I14" s="95" t="s">
        <v>16</v>
      </c>
      <c r="J14" s="26" t="s">
        <v>37</v>
      </c>
      <c r="K14" s="25" t="s">
        <v>38</v>
      </c>
      <c r="L14" s="25" t="s">
        <v>13</v>
      </c>
      <c r="M14" s="25" t="s">
        <v>39</v>
      </c>
      <c r="N14" s="24" t="s">
        <v>40</v>
      </c>
      <c r="O14" s="27" t="s">
        <v>32</v>
      </c>
      <c r="P14" s="27" t="s">
        <v>33</v>
      </c>
    </row>
    <row r="15" spans="1:17" s="21" customFormat="1" ht="44.25" customHeight="1" x14ac:dyDescent="0.2">
      <c r="A15" s="87">
        <v>0.6</v>
      </c>
      <c r="B15" s="80">
        <v>700000</v>
      </c>
      <c r="C15" s="30">
        <f>IF(A15=60%,IF(A15*B15&lt;850000,A15*B15,850000),IF(B15*A15&lt;1000000,B15*A15,1000000))</f>
        <v>420000</v>
      </c>
      <c r="D15" s="30">
        <f>B15-C15</f>
        <v>280000</v>
      </c>
      <c r="E15" s="81">
        <v>18</v>
      </c>
      <c r="F15" s="82">
        <v>0.03</v>
      </c>
      <c r="G15" s="83">
        <v>19950</v>
      </c>
      <c r="H15" s="85">
        <f>IF(A15=60%,G15*75%,G15*90%)</f>
        <v>14962.5</v>
      </c>
      <c r="I15" s="84">
        <v>18287.5</v>
      </c>
      <c r="J15" s="86">
        <f>IF(IF(I15&gt;H15,H15,I15)&gt;50000,50000,IF(I15&gt;H15,H15,I15))</f>
        <v>14962.5</v>
      </c>
      <c r="K15" s="31">
        <f>J15/B15</f>
        <v>2.1375000000000002E-2</v>
      </c>
      <c r="L15" s="31">
        <f>'Calcolo Esl FINANZIAMENTO'!J12</f>
        <v>6.069490376217436E-2</v>
      </c>
      <c r="M15" s="31">
        <f>K15+L15</f>
        <v>8.2069903762174365E-2</v>
      </c>
      <c r="N15" s="79" t="s">
        <v>15</v>
      </c>
      <c r="O15" s="22">
        <f>IF(N15="media impresa",10%,20%)</f>
        <v>0.2</v>
      </c>
      <c r="P15" s="22" t="str">
        <f>IF(M15&lt;=O15,"SI","NO")</f>
        <v>SI</v>
      </c>
    </row>
    <row r="16" spans="1:17" x14ac:dyDescent="0.25">
      <c r="A16" s="6"/>
      <c r="C16" s="9"/>
      <c r="D16" s="9"/>
      <c r="E16" s="9"/>
      <c r="G16" s="10"/>
      <c r="I16" s="11"/>
    </row>
    <row r="17" spans="1:15" x14ac:dyDescent="0.25">
      <c r="A17" s="6"/>
      <c r="C17" s="9"/>
      <c r="D17" s="9"/>
      <c r="E17" s="9"/>
      <c r="G17" s="11"/>
      <c r="H17" s="11"/>
      <c r="I17" s="11"/>
      <c r="J17" s="11"/>
    </row>
    <row r="18" spans="1:15" x14ac:dyDescent="0.25">
      <c r="A18" s="6"/>
      <c r="C18" s="9"/>
      <c r="D18" s="9"/>
      <c r="E18" s="9"/>
      <c r="G18" s="7"/>
      <c r="H18" s="7"/>
      <c r="I18" s="13"/>
      <c r="J18" s="13"/>
    </row>
    <row r="19" spans="1:15" x14ac:dyDescent="0.25">
      <c r="A19" s="6"/>
      <c r="C19" s="9"/>
      <c r="D19" s="9"/>
      <c r="E19" s="9"/>
      <c r="G19" s="7"/>
      <c r="H19" s="7"/>
      <c r="I19" s="14"/>
      <c r="J19" s="14"/>
      <c r="K19" s="15"/>
      <c r="L19" s="15"/>
      <c r="M19" s="15"/>
      <c r="N19" s="16"/>
      <c r="O19" s="16"/>
    </row>
    <row r="20" spans="1:15" x14ac:dyDescent="0.25">
      <c r="A20" s="6"/>
      <c r="C20" s="9"/>
      <c r="D20" s="9"/>
      <c r="E20" s="9"/>
      <c r="G20" s="7"/>
      <c r="H20" s="7"/>
    </row>
    <row r="21" spans="1:15" x14ac:dyDescent="0.25">
      <c r="A21" s="6"/>
      <c r="C21" s="9"/>
      <c r="D21" s="9"/>
      <c r="E21" s="9"/>
      <c r="G21" s="7"/>
      <c r="H21" s="7"/>
    </row>
    <row r="22" spans="1:15" x14ac:dyDescent="0.25">
      <c r="C22" s="9"/>
      <c r="D22" s="9"/>
      <c r="E22" s="9"/>
      <c r="G22" s="7"/>
      <c r="H22" s="7"/>
    </row>
    <row r="23" spans="1:15" x14ac:dyDescent="0.25">
      <c r="C23" s="9"/>
      <c r="D23" s="9"/>
      <c r="E23" s="9"/>
      <c r="G23" s="7"/>
      <c r="H23" s="7"/>
    </row>
    <row r="24" spans="1:15" x14ac:dyDescent="0.25">
      <c r="G24" s="7"/>
      <c r="H24" s="7"/>
    </row>
    <row r="25" spans="1:15" x14ac:dyDescent="0.25">
      <c r="G25" s="10"/>
    </row>
    <row r="26" spans="1:15" x14ac:dyDescent="0.25">
      <c r="G26" s="10"/>
    </row>
    <row r="27" spans="1:15" x14ac:dyDescent="0.25">
      <c r="G27" s="10"/>
    </row>
  </sheetData>
  <sheetProtection algorithmName="SHA-512" hashValue="uHk5vPtZTKtr3lQwn9Lv8yTSsB7XZ0fyHjDjPym47p6HYxlA5i+cOGZdyBMNx7k4kzcYtwitf0slKOqXklg6ZQ==" saltValue="Et7idfPz5LKMsu5iq1CZMg==" spinCount="100000" sheet="1" objects="1" scenarios="1"/>
  <mergeCells count="2">
    <mergeCell ref="B2:C2"/>
    <mergeCell ref="B10:D11"/>
  </mergeCells>
  <dataValidations count="2">
    <dataValidation type="list" allowBlank="1" showInputMessage="1" showErrorMessage="1" sqref="N15">
      <formula1>$P$4:$P$6</formula1>
    </dataValidation>
    <dataValidation type="list" allowBlank="1" showInputMessage="1" showErrorMessage="1" sqref="A15">
      <formula1>$A$6:$A$8</formula1>
    </dataValidation>
  </dataValidations>
  <hyperlinks>
    <hyperlink ref="G14" r:id="rId1" location="Res"/>
    <hyperlink ref="I14" r:id="rId2" location="Res"/>
  </hyperlinks>
  <pageMargins left="0.7" right="0.7" top="0.75" bottom="0.75" header="0.3" footer="0.3"/>
  <pageSetup paperSize="9" orientation="portrait"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Calcolo Esl FINANZIAMENTO</vt:lpstr>
      <vt:lpstr>Calcolo ESL ABBUONO</vt:lpstr>
    </vt:vector>
  </TitlesOfParts>
  <Company>Finpiemonte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Siano.m</dc:creator>
  <cp:lastModifiedBy>lamartina</cp:lastModifiedBy>
  <cp:lastPrinted>2016-04-04T14:53:26Z</cp:lastPrinted>
  <dcterms:created xsi:type="dcterms:W3CDTF">1997-06-11T15:05:45Z</dcterms:created>
  <dcterms:modified xsi:type="dcterms:W3CDTF">2019-03-07T09:40:01Z</dcterms:modified>
</cp:coreProperties>
</file>