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5570" windowHeight="8190" tabRatio="725"/>
  </bookViews>
  <sheets>
    <sheet name="Scorecard" sheetId="7" r:id="rId1"/>
    <sheet name="Dati di bilancio" sheetId="8" r:id="rId2"/>
    <sheet name="Note per la compilazione" sheetId="9" r:id="rId3"/>
  </sheets>
  <definedNames>
    <definedName name="Excel_BuiltIn__FilterDatabase">#REF!</definedName>
    <definedName name="Excel_BuiltIn__FilterDatabase_1">#REF!</definedName>
    <definedName name="Sheet1">#REF!</definedName>
  </definedNames>
  <calcPr calcId="125725"/>
</workbook>
</file>

<file path=xl/calcChain.xml><?xml version="1.0" encoding="utf-8"?>
<calcChain xmlns="http://schemas.openxmlformats.org/spreadsheetml/2006/main">
  <c r="C12" i="8"/>
  <c r="I8" i="7"/>
  <c r="D50" i="8"/>
  <c r="D51"/>
  <c r="C51"/>
  <c r="H14" i="7"/>
  <c r="K14" s="1"/>
  <c r="M14" s="1"/>
  <c r="C50" i="8"/>
  <c r="H13" i="7"/>
  <c r="C49" i="8"/>
  <c r="H12" i="7"/>
  <c r="K12" s="1"/>
  <c r="M12" s="1"/>
  <c r="D49" i="8"/>
  <c r="I12" i="7"/>
  <c r="D39" i="8"/>
  <c r="D47"/>
  <c r="I10" i="7"/>
  <c r="C39" i="8"/>
  <c r="D38"/>
  <c r="D46"/>
  <c r="I9" i="7"/>
  <c r="C38" i="8"/>
  <c r="C46" s="1"/>
  <c r="H9" i="7" s="1"/>
  <c r="D26" i="8"/>
  <c r="D37"/>
  <c r="D45"/>
  <c r="C26"/>
  <c r="C37" s="1"/>
  <c r="D12"/>
  <c r="C22"/>
  <c r="D22"/>
  <c r="C36"/>
  <c r="D36"/>
  <c r="C44"/>
  <c r="D44"/>
  <c r="H7" i="7"/>
  <c r="I7"/>
  <c r="I13"/>
  <c r="I14"/>
  <c r="D48" i="8"/>
  <c r="I11" i="7"/>
  <c r="C48" i="8"/>
  <c r="H11" i="7"/>
  <c r="K11" l="1"/>
  <c r="M11" s="1"/>
  <c r="K9"/>
  <c r="M9" s="1"/>
  <c r="K13"/>
  <c r="M13" s="1"/>
  <c r="C47" i="8"/>
  <c r="H10" i="7" s="1"/>
  <c r="K10" s="1"/>
  <c r="M10" s="1"/>
  <c r="C45" i="8"/>
  <c r="H8" i="7" s="1"/>
  <c r="K8" s="1"/>
  <c r="M8" s="1"/>
  <c r="M16" s="1"/>
</calcChain>
</file>

<file path=xl/sharedStrings.xml><?xml version="1.0" encoding="utf-8"?>
<sst xmlns="http://schemas.openxmlformats.org/spreadsheetml/2006/main" count="121" uniqueCount="96">
  <si>
    <t xml:space="preserve">Beneficiario: </t>
  </si>
  <si>
    <t>DEFINIZIONE PUNTEGGI SCORECARD</t>
  </si>
  <si>
    <t>PUNTEGGI DI SCORE</t>
  </si>
  <si>
    <t>MEDIA</t>
  </si>
  <si>
    <t>PUNTEGGIO</t>
  </si>
  <si>
    <t>Redditività dei Ricavi</t>
  </si>
  <si>
    <t>x ≤ 2,5%</t>
  </si>
  <si>
    <t>2,5% &lt; x ≤ 5%</t>
  </si>
  <si>
    <t>5% &lt; x ≤ 7%</t>
  </si>
  <si>
    <t>x &gt; 7%</t>
  </si>
  <si>
    <t>--&gt;</t>
  </si>
  <si>
    <t>Copertura degli interessi</t>
  </si>
  <si>
    <t>Sostenibilità del debito</t>
  </si>
  <si>
    <t>Leverage</t>
  </si>
  <si>
    <t>Composizione del patrimonio</t>
  </si>
  <si>
    <t>DSO</t>
  </si>
  <si>
    <t>&lt; 120</t>
  </si>
  <si>
    <t>DPO</t>
  </si>
  <si>
    <t>&lt; 100</t>
  </si>
  <si>
    <t>TOTALE =</t>
  </si>
  <si>
    <t>CALCOLO INDICI DI BILANCIO E DEFINIZIONE PUNTEGGI SCORECARD</t>
  </si>
  <si>
    <t>Benef:</t>
  </si>
  <si>
    <t>Chiusura bilan.</t>
  </si>
  <si>
    <t>più recente</t>
  </si>
  <si>
    <t>più vecchio</t>
  </si>
  <si>
    <t>1) DATI DI INGRESSO</t>
  </si>
  <si>
    <t>DATI ESTRATTI DAL BILANCIO - STATO PATRIMONIALE</t>
  </si>
  <si>
    <t>Legenda</t>
  </si>
  <si>
    <t>CREDITI COMMERCIALI (SCADUTI)</t>
  </si>
  <si>
    <t>Dichiarativo</t>
  </si>
  <si>
    <t>DISPONIBILITA' LIQUIDE</t>
  </si>
  <si>
    <t>Voce C.IV dello Stato Patrimoniale Attivo</t>
  </si>
  <si>
    <t>PATRIMONIO NETTO</t>
  </si>
  <si>
    <t>Totale Patrimonio Netto da Stato Patrimoniale Passivo</t>
  </si>
  <si>
    <t>DEBITI VERSO BANCHE</t>
  </si>
  <si>
    <t>Voce D 4 dello Stato Patrimoniale Passivo</t>
  </si>
  <si>
    <t>DEBITI TRIBUTARI (SCADUTI)</t>
  </si>
  <si>
    <t>TOTALE ATTIVO</t>
  </si>
  <si>
    <t>Totale Stato Patrimoniale Attivo</t>
  </si>
  <si>
    <t>DATI ESTRATTI DAL BILANCIO - CONTO ECONOMICO</t>
  </si>
  <si>
    <t>RICAVI</t>
  </si>
  <si>
    <t>Voce A1 del Conto Economico</t>
  </si>
  <si>
    <t>VALORE DELLA PRODUZIONE</t>
  </si>
  <si>
    <t>Lettera A del Conto Economico</t>
  </si>
  <si>
    <t>COSTO DELLA PRODUZIONE</t>
  </si>
  <si>
    <t>Lettera B del Conto Economico</t>
  </si>
  <si>
    <t>DIFFERENZA TRA VALORE E COSTO DELLA PRODUZIONE</t>
  </si>
  <si>
    <t>A-B</t>
  </si>
  <si>
    <t>AMMORTAMENTI IMMATERIALI</t>
  </si>
  <si>
    <t>Voce B 10 a) del Conto Economico</t>
  </si>
  <si>
    <t>AMMORTAMENTI MATERIALI</t>
  </si>
  <si>
    <t>Voce B 10 b) del Conto Economico</t>
  </si>
  <si>
    <t>ALTRI PROVENTI FINANZIARI</t>
  </si>
  <si>
    <t>Voce C16 del Conto Economico</t>
  </si>
  <si>
    <t>INTERESSI E ALTRI ONERI FINANZIARI</t>
  </si>
  <si>
    <t>Voce C17 del Conto Economico</t>
  </si>
  <si>
    <t>2) CALCOLO AUTOMATICO PARAMETRI</t>
  </si>
  <si>
    <t>EBITDA =</t>
  </si>
  <si>
    <t>EBITDA = AMMORTAMENTI MATERIALI + AMMORTAMENTI IMMATERIALI + DIFFERENZA TRA VALORE E COSTI PRODUZIONE</t>
  </si>
  <si>
    <t>ONERI FINANZIARI NETTI (OFN)=</t>
  </si>
  <si>
    <t>OFN = INTERESSI E ALTRI ONERI FINANZIARI - ALTRI PROVENTI FINANZIARI</t>
  </si>
  <si>
    <t>DEBITI FINANZIARI NETTI (PFN) =</t>
  </si>
  <si>
    <t>3) CALCOLO AUTOMATICO INDICI DI BILANCIO</t>
  </si>
  <si>
    <t>REDDITTIVITA' DEI RICAVI =</t>
  </si>
  <si>
    <t>REDDITTIVITA' RICAVI (%) = EBITDA/RICAVI</t>
  </si>
  <si>
    <t>COPERTURA DEGLI INTERESSI =</t>
  </si>
  <si>
    <t>COPERTURA INTERESSI (%) = OFN/RICAVI</t>
  </si>
  <si>
    <t>SOSTENIBILITA' DEL DEBITO =</t>
  </si>
  <si>
    <t>SOSTENIBILITA' DEBITO = DEBITI FINANZIARI NETTI/EBITDA</t>
  </si>
  <si>
    <t>LEVERAGE =</t>
  </si>
  <si>
    <t>LEVERAGE = DEBITI FINANZIARI NETTI/PATRIMONIO NETTO</t>
  </si>
  <si>
    <t>COMPOSIZIONE DEL PATRIMONIO =</t>
  </si>
  <si>
    <t xml:space="preserve">DPO </t>
  </si>
  <si>
    <t>x &gt; 6%</t>
  </si>
  <si>
    <t>x≤3%</t>
  </si>
  <si>
    <t>x &lt; 7%</t>
  </si>
  <si>
    <t>x &gt; 20%</t>
  </si>
  <si>
    <t>7% ≤ x ≤ 10%</t>
  </si>
  <si>
    <t>N. Domanda: 1</t>
  </si>
  <si>
    <t>COMPOSIZIONE PATRIMONIO (%) = PATRIMONIO NETTO/tot passivo</t>
  </si>
  <si>
    <t>5% &lt; x ≤6%</t>
  </si>
  <si>
    <t>10%&lt; x ≤ 20%</t>
  </si>
  <si>
    <t>Il punteggio massimo previsto per la scorecard è pari a 17.</t>
  </si>
  <si>
    <t>x &gt; 5</t>
  </si>
  <si>
    <t>2,5 &lt; x ≤ 4</t>
  </si>
  <si>
    <t>4 &lt; x ≤ 5</t>
  </si>
  <si>
    <t>2 &lt; x ≤ 4</t>
  </si>
  <si>
    <t>x ≤ 2,5</t>
  </si>
  <si>
    <t>x ≤ 2</t>
  </si>
  <si>
    <t>DEBITI V/ FORNITORI (SCADUTI)</t>
  </si>
  <si>
    <t>PFN = (DEBITI VERSO BANCHE + DEBITI TRIBUTARI  scad. + DEBITI V/FORNITORI scad.)  - DISPONIBILITA' LIQUIDE</t>
  </si>
  <si>
    <t>3%&lt; x ≤ 5%</t>
  </si>
  <si>
    <t>1) Inserire i dati di bilancio nelle celle evidenziate in giallo nel foglio "Dati di bilancio"</t>
  </si>
  <si>
    <t>2) Le celle in verde del foglio "Dati di bilancio" contengono le formule e si compilano in automatico</t>
  </si>
  <si>
    <t>3) I dati ottenuti nel foglio "Dati di bilancio" popolano in automatico il foglio "Scorecard" e vengono assegnati i punteggi nelle colonne evidenziate in verde.</t>
  </si>
  <si>
    <t>4) Il punteggio finale della scorecard appare nel foglio "Scorecard" all'interno della cella evidenziata in arancione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</si>
</sst>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\-??_);_(@_)"/>
  </numFmts>
  <fonts count="1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4" fillId="0" borderId="0"/>
    <xf numFmtId="164" fontId="5" fillId="0" borderId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0" fontId="5" fillId="0" borderId="0"/>
    <xf numFmtId="0" fontId="6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8" fillId="2" borderId="0" xfId="0" applyFont="1" applyFill="1"/>
    <xf numFmtId="0" fontId="0" fillId="2" borderId="0" xfId="0" applyFill="1"/>
    <xf numFmtId="0" fontId="9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3" borderId="4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0" fontId="0" fillId="0" borderId="0" xfId="0" quotePrefix="1" applyNumberFormat="1" applyAlignment="1">
      <alignment horizontal="center" vertical="center"/>
    </xf>
    <xf numFmtId="0" fontId="7" fillId="0" borderId="0" xfId="0" applyFont="1"/>
    <xf numFmtId="0" fontId="0" fillId="4" borderId="4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3" fontId="7" fillId="5" borderId="6" xfId="2" applyNumberFormat="1" applyFont="1" applyFill="1" applyBorder="1" applyAlignment="1" applyProtection="1">
      <alignment horizontal="center" vertical="center"/>
    </xf>
    <xf numFmtId="43" fontId="10" fillId="5" borderId="6" xfId="0" applyNumberFormat="1" applyFont="1" applyFill="1" applyBorder="1" applyAlignment="1" applyProtection="1">
      <alignment horizontal="center" vertical="center"/>
    </xf>
    <xf numFmtId="10" fontId="10" fillId="5" borderId="6" xfId="0" applyNumberFormat="1" applyFont="1" applyFill="1" applyBorder="1" applyAlignment="1" applyProtection="1">
      <alignment horizontal="center" vertical="center"/>
    </xf>
    <xf numFmtId="2" fontId="10" fillId="5" borderId="6" xfId="0" applyNumberFormat="1" applyFont="1" applyFill="1" applyBorder="1" applyAlignment="1" applyProtection="1">
      <alignment horizontal="center" vertical="center"/>
    </xf>
    <xf numFmtId="1" fontId="10" fillId="5" borderId="6" xfId="0" applyNumberFormat="1" applyFont="1" applyFill="1" applyBorder="1" applyAlignment="1" applyProtection="1">
      <alignment horizontal="center" vertical="center"/>
    </xf>
    <xf numFmtId="10" fontId="0" fillId="5" borderId="6" xfId="0" applyNumberFormat="1" applyFill="1" applyBorder="1" applyAlignment="1" applyProtection="1">
      <alignment horizontal="center" vertical="center"/>
    </xf>
    <xf numFmtId="2" fontId="0" fillId="5" borderId="6" xfId="0" applyNumberFormat="1" applyFill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center"/>
    </xf>
    <xf numFmtId="0" fontId="12" fillId="6" borderId="6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ont="1" applyProtection="1">
      <protection locked="0"/>
    </xf>
    <xf numFmtId="0" fontId="8" fillId="7" borderId="6" xfId="0" applyFont="1" applyFill="1" applyBorder="1" applyAlignment="1" applyProtection="1">
      <alignment horizontal="center"/>
      <protection locked="0"/>
    </xf>
    <xf numFmtId="14" fontId="8" fillId="7" borderId="6" xfId="0" applyNumberFormat="1" applyFont="1" applyFill="1" applyBorder="1" applyAlignment="1" applyProtection="1">
      <alignment horizontal="center" vertical="center"/>
      <protection locked="0"/>
    </xf>
    <xf numFmtId="14" fontId="8" fillId="7" borderId="6" xfId="0" applyNumberFormat="1" applyFont="1" applyFill="1" applyBorder="1" applyAlignment="1" applyProtection="1">
      <alignment horizontal="center"/>
      <protection locked="0"/>
    </xf>
    <xf numFmtId="14" fontId="8" fillId="0" borderId="0" xfId="0" applyNumberFormat="1" applyFont="1" applyFill="1" applyAlignment="1" applyProtection="1">
      <alignment horizontal="center"/>
      <protection locked="0"/>
    </xf>
    <xf numFmtId="43" fontId="11" fillId="7" borderId="6" xfId="2" applyNumberFormat="1" applyFont="1" applyFill="1" applyBorder="1" applyAlignment="1" applyProtection="1">
      <alignment horizontal="center" vertical="center"/>
      <protection locked="0"/>
    </xf>
    <xf numFmtId="14" fontId="8" fillId="0" borderId="0" xfId="0" applyNumberFormat="1" applyFont="1" applyAlignment="1" applyProtection="1">
      <alignment horizontal="center"/>
      <protection locked="0"/>
    </xf>
    <xf numFmtId="43" fontId="6" fillId="7" borderId="6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43" fontId="6" fillId="0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2" fontId="0" fillId="5" borderId="6" xfId="8" applyNumberFormat="1" applyFont="1" applyFill="1" applyBorder="1" applyAlignment="1" applyProtection="1">
      <alignment horizontal="center" vertical="center"/>
    </xf>
    <xf numFmtId="43" fontId="1" fillId="7" borderId="6" xfId="2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</cellXfs>
  <cellStyles count="9">
    <cellStyle name="Excel Built-in Normal" xfId="1"/>
    <cellStyle name="Migliaia" xfId="2" builtinId="3"/>
    <cellStyle name="Migliaia 2" xfId="3"/>
    <cellStyle name="Normale" xfId="0" builtinId="0"/>
    <cellStyle name="Normale 2" xfId="4"/>
    <cellStyle name="Normale 2 2" xfId="5"/>
    <cellStyle name="Normale 3" xfId="6"/>
    <cellStyle name="Normale 4" xfId="7"/>
    <cellStyle name="Percentuale" xfId="8" builtinId="5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2:M17"/>
  <sheetViews>
    <sheetView tabSelected="1" workbookViewId="0">
      <selection activeCell="M35" sqref="M35"/>
    </sheetView>
  </sheetViews>
  <sheetFormatPr defaultRowHeight="12.75"/>
  <cols>
    <col min="2" max="2" width="33" customWidth="1"/>
    <col min="4" max="4" width="16.28515625" customWidth="1"/>
    <col min="5" max="5" width="16" customWidth="1"/>
    <col min="6" max="6" width="13.7109375" customWidth="1"/>
    <col min="8" max="9" width="11.7109375" customWidth="1"/>
    <col min="11" max="11" width="11.7109375" customWidth="1"/>
    <col min="13" max="13" width="10.7109375" customWidth="1"/>
  </cols>
  <sheetData>
    <row r="2" spans="1:13" ht="15">
      <c r="B2" s="49" t="s">
        <v>0</v>
      </c>
      <c r="C2" s="49"/>
      <c r="D2" s="49" t="s">
        <v>78</v>
      </c>
      <c r="E2" s="49"/>
    </row>
    <row r="4" spans="1:13" ht="1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3.5" thickBot="1"/>
    <row r="6" spans="1:13" ht="15.75" thickBot="1">
      <c r="C6" s="50" t="s">
        <v>2</v>
      </c>
      <c r="D6" s="51"/>
      <c r="E6" s="51"/>
      <c r="F6" s="52"/>
    </row>
    <row r="7" spans="1:13" ht="15.75" thickBot="1">
      <c r="B7" s="3"/>
      <c r="C7" s="4">
        <v>0</v>
      </c>
      <c r="D7" s="5">
        <v>1</v>
      </c>
      <c r="E7" s="5">
        <v>2</v>
      </c>
      <c r="F7" s="5">
        <v>3</v>
      </c>
      <c r="H7" s="6">
        <f>'Dati di bilancio'!B6</f>
        <v>42735</v>
      </c>
      <c r="I7" s="6">
        <f>'Dati di bilancio'!B7</f>
        <v>42369</v>
      </c>
      <c r="J7" s="7"/>
      <c r="K7" s="7" t="s">
        <v>3</v>
      </c>
      <c r="M7" s="8" t="s">
        <v>4</v>
      </c>
    </row>
    <row r="8" spans="1:13" ht="15.75" thickBot="1">
      <c r="B8" s="9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H8" s="24" t="e">
        <f>'Dati di bilancio'!C45</f>
        <v>#DIV/0!</v>
      </c>
      <c r="I8" s="24" t="e">
        <f>'Dati di bilancio'!D45</f>
        <v>#DIV/0!</v>
      </c>
      <c r="J8" s="11" t="s">
        <v>10</v>
      </c>
      <c r="K8" s="24" t="e">
        <f>(H8*0.6)+(I8*0.4)</f>
        <v>#DIV/0!</v>
      </c>
      <c r="L8" s="11" t="s">
        <v>10</v>
      </c>
      <c r="M8" s="26" t="e">
        <f>IF(K8&gt;7%,3,IF(AND(K8&gt;5%,K8&lt;=7%),2,IF(AND(K8&gt;2.5%,K8&lt;=5%),1,0)))</f>
        <v>#DIV/0!</v>
      </c>
    </row>
    <row r="9" spans="1:13" ht="15.75" thickBot="1">
      <c r="B9" s="13" t="s">
        <v>11</v>
      </c>
      <c r="C9" s="14" t="s">
        <v>73</v>
      </c>
      <c r="D9" s="10" t="s">
        <v>80</v>
      </c>
      <c r="E9" s="10" t="s">
        <v>91</v>
      </c>
      <c r="F9" s="10" t="s">
        <v>74</v>
      </c>
      <c r="H9" s="24" t="e">
        <f>'Dati di bilancio'!C46</f>
        <v>#DIV/0!</v>
      </c>
      <c r="I9" s="24" t="e">
        <f>'Dati di bilancio'!D46</f>
        <v>#DIV/0!</v>
      </c>
      <c r="J9" s="11" t="s">
        <v>10</v>
      </c>
      <c r="K9" s="24" t="e">
        <f t="shared" ref="K9:K14" si="0">(H9*0.6)+(I9*0.4)</f>
        <v>#DIV/0!</v>
      </c>
      <c r="L9" s="11" t="s">
        <v>10</v>
      </c>
      <c r="M9" s="26" t="e">
        <f>IF(K9&lt;=3%,3,IF(AND(K9&gt;3%,K9&lt;=5%),2,IF(AND(K9&gt;5%,K9&lt;=6%),1,0)))</f>
        <v>#DIV/0!</v>
      </c>
    </row>
    <row r="10" spans="1:13" ht="15.75" thickBot="1">
      <c r="B10" s="9" t="s">
        <v>12</v>
      </c>
      <c r="C10" s="10" t="s">
        <v>83</v>
      </c>
      <c r="D10" s="14" t="s">
        <v>85</v>
      </c>
      <c r="E10" s="10" t="s">
        <v>84</v>
      </c>
      <c r="F10" s="14" t="s">
        <v>87</v>
      </c>
      <c r="H10" s="25" t="e">
        <f>'Dati di bilancio'!C47</f>
        <v>#DIV/0!</v>
      </c>
      <c r="I10" s="25" t="e">
        <f>'Dati di bilancio'!D47</f>
        <v>#DIV/0!</v>
      </c>
      <c r="J10" s="11" t="s">
        <v>10</v>
      </c>
      <c r="K10" s="24" t="e">
        <f t="shared" si="0"/>
        <v>#DIV/0!</v>
      </c>
      <c r="L10" s="11" t="s">
        <v>10</v>
      </c>
      <c r="M10" s="26" t="e">
        <f>IF(K10&lt;=2.5,3,IF(AND(K10&gt;2.5,K10&lt;=4),2,IF(AND(K10&gt;4,K10&lt;=5),1,0)))</f>
        <v>#DIV/0!</v>
      </c>
    </row>
    <row r="11" spans="1:13" ht="15.75" thickBot="1">
      <c r="B11" s="9" t="s">
        <v>13</v>
      </c>
      <c r="C11" s="10" t="s">
        <v>83</v>
      </c>
      <c r="D11" s="14" t="s">
        <v>85</v>
      </c>
      <c r="E11" s="10" t="s">
        <v>86</v>
      </c>
      <c r="F11" s="14" t="s">
        <v>88</v>
      </c>
      <c r="H11" s="25" t="e">
        <f>'Dati di bilancio'!C48</f>
        <v>#DIV/0!</v>
      </c>
      <c r="I11" s="25" t="e">
        <f>'Dati di bilancio'!D48</f>
        <v>#DIV/0!</v>
      </c>
      <c r="J11" s="11" t="s">
        <v>10</v>
      </c>
      <c r="K11" s="24" t="e">
        <f t="shared" si="0"/>
        <v>#DIV/0!</v>
      </c>
      <c r="L11" s="11" t="s">
        <v>10</v>
      </c>
      <c r="M11" s="26" t="e">
        <f>IF(K11&lt;=2,3,IF(AND(K11&gt;2,K11&lt;=4),2,IF(AND(K11&gt;4,K11&lt;=5),1,0)))</f>
        <v>#DIV/0!</v>
      </c>
    </row>
    <row r="12" spans="1:13" ht="15.75" thickBot="1">
      <c r="B12" s="9" t="s">
        <v>14</v>
      </c>
      <c r="C12" s="14" t="s">
        <v>75</v>
      </c>
      <c r="D12" s="14" t="s">
        <v>77</v>
      </c>
      <c r="E12" s="14" t="s">
        <v>81</v>
      </c>
      <c r="F12" s="10" t="s">
        <v>76</v>
      </c>
      <c r="H12" s="24" t="e">
        <f>'Dati di bilancio'!C49</f>
        <v>#DIV/0!</v>
      </c>
      <c r="I12" s="24" t="e">
        <f>'Dati di bilancio'!D49</f>
        <v>#DIV/0!</v>
      </c>
      <c r="J12" s="11" t="s">
        <v>10</v>
      </c>
      <c r="K12" s="24" t="e">
        <f t="shared" si="0"/>
        <v>#DIV/0!</v>
      </c>
      <c r="L12" s="11" t="s">
        <v>10</v>
      </c>
      <c r="M12" s="26" t="e">
        <f>IF(K12&gt;20%,3,IF(AND(K12&gt;10%,K12&lt;=20%),2,IF(AND(K12&gt;=7%,K12&lt;=10%),1,0)))</f>
        <v>#DIV/0!</v>
      </c>
    </row>
    <row r="13" spans="1:13" ht="15.75" thickBot="1">
      <c r="B13" s="15" t="s">
        <v>15</v>
      </c>
      <c r="C13" s="16" t="s">
        <v>16</v>
      </c>
      <c r="H13" s="25">
        <f>'Dati di bilancio'!C50</f>
        <v>0</v>
      </c>
      <c r="I13" s="25">
        <f>'Dati di bilancio'!D50</f>
        <v>0</v>
      </c>
      <c r="J13" s="11" t="s">
        <v>10</v>
      </c>
      <c r="K13" s="47">
        <f t="shared" si="0"/>
        <v>0</v>
      </c>
      <c r="L13" s="11" t="s">
        <v>10</v>
      </c>
      <c r="M13" s="26">
        <f>IF(K13&lt;120,1,0)</f>
        <v>1</v>
      </c>
    </row>
    <row r="14" spans="1:13" ht="15.75" thickBot="1">
      <c r="B14" s="15" t="s">
        <v>17</v>
      </c>
      <c r="C14" s="16" t="s">
        <v>18</v>
      </c>
      <c r="H14" s="25">
        <f>'Dati di bilancio'!C51</f>
        <v>0</v>
      </c>
      <c r="I14" s="25">
        <f>'Dati di bilancio'!D51</f>
        <v>0</v>
      </c>
      <c r="J14" s="11" t="s">
        <v>10</v>
      </c>
      <c r="K14" s="25">
        <f t="shared" si="0"/>
        <v>0</v>
      </c>
      <c r="L14" s="11" t="s">
        <v>10</v>
      </c>
      <c r="M14" s="26">
        <f>IF(K14&lt;100,1,0)</f>
        <v>1</v>
      </c>
    </row>
    <row r="15" spans="1:13" ht="15">
      <c r="M15" s="12"/>
    </row>
    <row r="16" spans="1:13" ht="15">
      <c r="L16" s="17" t="s">
        <v>19</v>
      </c>
      <c r="M16" s="27" t="e">
        <f>SUM(M8:M14)</f>
        <v>#DIV/0!</v>
      </c>
    </row>
    <row r="17" spans="2:2">
      <c r="B17" s="18" t="s">
        <v>82</v>
      </c>
    </row>
  </sheetData>
  <sheetProtection password="E5A7" sheet="1" objects="1" scenarios="1"/>
  <mergeCells count="3">
    <mergeCell ref="B2:C2"/>
    <mergeCell ref="D2:E2"/>
    <mergeCell ref="C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G51"/>
  <sheetViews>
    <sheetView topLeftCell="B22" workbookViewId="0">
      <selection activeCell="G36" sqref="G36"/>
    </sheetView>
  </sheetViews>
  <sheetFormatPr defaultColWidth="33.140625" defaultRowHeight="12.75"/>
  <cols>
    <col min="1" max="1" width="29.7109375" style="28" customWidth="1"/>
    <col min="2" max="2" width="54" style="28" bestFit="1" customWidth="1"/>
    <col min="3" max="3" width="19" style="28" customWidth="1"/>
    <col min="4" max="4" width="18" style="28" customWidth="1"/>
    <col min="5" max="16384" width="33.140625" style="28"/>
  </cols>
  <sheetData>
    <row r="1" spans="1:5" ht="15">
      <c r="E1" s="29"/>
    </row>
    <row r="2" spans="1:5" ht="15">
      <c r="A2" s="30" t="s">
        <v>20</v>
      </c>
      <c r="B2" s="31"/>
      <c r="C2" s="31"/>
      <c r="D2" s="31"/>
      <c r="E2" s="31"/>
    </row>
    <row r="3" spans="1:5">
      <c r="A3" s="32"/>
    </row>
    <row r="4" spans="1:5" ht="15">
      <c r="A4" s="28" t="s">
        <v>21</v>
      </c>
      <c r="B4" s="33"/>
    </row>
    <row r="6" spans="1:5" ht="15">
      <c r="A6" s="28" t="s">
        <v>22</v>
      </c>
      <c r="B6" s="34">
        <v>42735</v>
      </c>
      <c r="C6" s="28" t="s">
        <v>23</v>
      </c>
    </row>
    <row r="7" spans="1:5" ht="15">
      <c r="B7" s="35">
        <v>42369</v>
      </c>
      <c r="C7" s="28" t="s">
        <v>24</v>
      </c>
    </row>
    <row r="9" spans="1:5" ht="15">
      <c r="A9" s="30" t="s">
        <v>25</v>
      </c>
      <c r="B9" s="31"/>
      <c r="C9" s="31"/>
      <c r="D9" s="31"/>
      <c r="E9" s="31"/>
    </row>
    <row r="11" spans="1:5" ht="15">
      <c r="A11" s="29" t="s">
        <v>26</v>
      </c>
    </row>
    <row r="12" spans="1:5" ht="15">
      <c r="C12" s="36">
        <f>B6</f>
        <v>42735</v>
      </c>
      <c r="D12" s="36">
        <f>B7</f>
        <v>42369</v>
      </c>
      <c r="E12" s="29" t="s">
        <v>27</v>
      </c>
    </row>
    <row r="13" spans="1:5" ht="15">
      <c r="B13" s="28" t="s">
        <v>28</v>
      </c>
      <c r="C13" s="37"/>
      <c r="D13" s="37"/>
      <c r="E13" s="28" t="s">
        <v>29</v>
      </c>
    </row>
    <row r="14" spans="1:5" ht="15">
      <c r="B14" s="28" t="s">
        <v>30</v>
      </c>
      <c r="C14" s="37"/>
      <c r="D14" s="37"/>
      <c r="E14" s="28" t="s">
        <v>31</v>
      </c>
    </row>
    <row r="15" spans="1:5" ht="15">
      <c r="B15" s="28" t="s">
        <v>32</v>
      </c>
      <c r="C15" s="37"/>
      <c r="D15" s="37"/>
      <c r="E15" s="28" t="s">
        <v>33</v>
      </c>
    </row>
    <row r="16" spans="1:5" ht="15">
      <c r="B16" s="28" t="s">
        <v>34</v>
      </c>
      <c r="C16" s="37"/>
      <c r="D16" s="37"/>
      <c r="E16" s="28" t="s">
        <v>35</v>
      </c>
    </row>
    <row r="17" spans="1:5" ht="15">
      <c r="B17" s="28" t="s">
        <v>89</v>
      </c>
      <c r="C17" s="37"/>
      <c r="D17" s="37"/>
      <c r="E17" s="28" t="s">
        <v>29</v>
      </c>
    </row>
    <row r="18" spans="1:5" ht="15">
      <c r="B18" s="28" t="s">
        <v>36</v>
      </c>
      <c r="C18" s="37"/>
      <c r="D18" s="37"/>
      <c r="E18" s="28" t="s">
        <v>29</v>
      </c>
    </row>
    <row r="19" spans="1:5" ht="15">
      <c r="B19" s="28" t="s">
        <v>37</v>
      </c>
      <c r="C19" s="37"/>
      <c r="D19" s="37"/>
      <c r="E19" s="28" t="s">
        <v>38</v>
      </c>
    </row>
    <row r="21" spans="1:5" ht="15">
      <c r="A21" s="29" t="s">
        <v>39</v>
      </c>
    </row>
    <row r="22" spans="1:5" ht="15">
      <c r="C22" s="38">
        <f>B6</f>
        <v>42735</v>
      </c>
      <c r="D22" s="38">
        <f>B7</f>
        <v>42369</v>
      </c>
      <c r="E22" s="29" t="s">
        <v>27</v>
      </c>
    </row>
    <row r="23" spans="1:5" ht="15">
      <c r="B23" s="28" t="s">
        <v>40</v>
      </c>
      <c r="C23" s="39"/>
      <c r="D23" s="39"/>
      <c r="E23" s="28" t="s">
        <v>41</v>
      </c>
    </row>
    <row r="24" spans="1:5" ht="15">
      <c r="B24" s="28" t="s">
        <v>42</v>
      </c>
      <c r="C24" s="48"/>
      <c r="D24" s="39"/>
      <c r="E24" s="28" t="s">
        <v>43</v>
      </c>
    </row>
    <row r="25" spans="1:5" ht="15">
      <c r="B25" s="28" t="s">
        <v>44</v>
      </c>
      <c r="C25" s="39"/>
      <c r="D25" s="39"/>
      <c r="E25" s="28" t="s">
        <v>45</v>
      </c>
    </row>
    <row r="26" spans="1:5" ht="15">
      <c r="B26" s="28" t="s">
        <v>46</v>
      </c>
      <c r="C26" s="19">
        <f>C24-C25</f>
        <v>0</v>
      </c>
      <c r="D26" s="19">
        <f>D24-D25</f>
        <v>0</v>
      </c>
      <c r="E26" s="28" t="s">
        <v>47</v>
      </c>
    </row>
    <row r="27" spans="1:5" ht="15">
      <c r="B27" s="28" t="s">
        <v>48</v>
      </c>
      <c r="C27" s="39"/>
      <c r="D27" s="37"/>
      <c r="E27" s="28" t="s">
        <v>49</v>
      </c>
    </row>
    <row r="28" spans="1:5" ht="15">
      <c r="B28" s="28" t="s">
        <v>50</v>
      </c>
      <c r="C28" s="39"/>
      <c r="D28" s="39"/>
      <c r="E28" s="28" t="s">
        <v>51</v>
      </c>
    </row>
    <row r="29" spans="1:5" ht="15">
      <c r="B29" s="28" t="s">
        <v>52</v>
      </c>
      <c r="C29" s="48"/>
      <c r="D29" s="39"/>
      <c r="E29" s="28" t="s">
        <v>53</v>
      </c>
    </row>
    <row r="30" spans="1:5" ht="15">
      <c r="B30" s="28" t="s">
        <v>54</v>
      </c>
      <c r="C30" s="39"/>
      <c r="D30" s="39"/>
      <c r="E30" s="28" t="s">
        <v>55</v>
      </c>
    </row>
    <row r="31" spans="1:5" ht="15">
      <c r="B31" s="28" t="s">
        <v>15</v>
      </c>
      <c r="C31" s="39"/>
      <c r="D31" s="39"/>
      <c r="E31" s="28" t="s">
        <v>29</v>
      </c>
    </row>
    <row r="32" spans="1:5" ht="15">
      <c r="B32" s="28" t="s">
        <v>17</v>
      </c>
      <c r="C32" s="39"/>
      <c r="D32" s="39"/>
      <c r="E32" s="28" t="s">
        <v>29</v>
      </c>
    </row>
    <row r="33" spans="1:7" ht="15">
      <c r="A33" s="40"/>
      <c r="B33" s="40"/>
      <c r="C33" s="41"/>
      <c r="D33" s="41"/>
      <c r="E33" s="40"/>
    </row>
    <row r="34" spans="1:7" ht="15">
      <c r="A34" s="30" t="s">
        <v>56</v>
      </c>
      <c r="B34" s="31"/>
      <c r="C34" s="31"/>
      <c r="D34" s="31"/>
      <c r="E34" s="31"/>
    </row>
    <row r="36" spans="1:7" ht="15">
      <c r="C36" s="38">
        <f>B6</f>
        <v>42735</v>
      </c>
      <c r="D36" s="38">
        <f>B7</f>
        <v>42369</v>
      </c>
      <c r="E36" s="29" t="s">
        <v>27</v>
      </c>
    </row>
    <row r="37" spans="1:7" ht="51" customHeight="1">
      <c r="B37" s="42" t="s">
        <v>57</v>
      </c>
      <c r="C37" s="19">
        <f>C26+C27+C28</f>
        <v>0</v>
      </c>
      <c r="D37" s="19">
        <f>D26+D27+D28</f>
        <v>0</v>
      </c>
      <c r="E37" s="53" t="s">
        <v>58</v>
      </c>
      <c r="F37" s="54"/>
      <c r="G37" s="54"/>
    </row>
    <row r="38" spans="1:7" ht="38.25" customHeight="1">
      <c r="B38" s="42" t="s">
        <v>59</v>
      </c>
      <c r="C38" s="20">
        <f>C30-C29</f>
        <v>0</v>
      </c>
      <c r="D38" s="20">
        <f>D30-D29</f>
        <v>0</v>
      </c>
      <c r="E38" s="55" t="s">
        <v>60</v>
      </c>
      <c r="F38" s="56"/>
      <c r="G38" s="56"/>
    </row>
    <row r="39" spans="1:7" ht="51" customHeight="1">
      <c r="B39" s="42" t="s">
        <v>61</v>
      </c>
      <c r="C39" s="20">
        <f>(C16+C17+C18)-C14</f>
        <v>0</v>
      </c>
      <c r="D39" s="20">
        <f>(D16+D17+D18)-D14</f>
        <v>0</v>
      </c>
      <c r="E39" s="55" t="s">
        <v>90</v>
      </c>
      <c r="F39" s="56"/>
      <c r="G39" s="56"/>
    </row>
    <row r="42" spans="1:7" ht="15">
      <c r="A42" s="30" t="s">
        <v>62</v>
      </c>
      <c r="B42" s="31"/>
      <c r="C42" s="31"/>
      <c r="D42" s="31"/>
      <c r="E42" s="31"/>
    </row>
    <row r="44" spans="1:7" ht="15">
      <c r="C44" s="38">
        <f>B6</f>
        <v>42735</v>
      </c>
      <c r="D44" s="38">
        <f>B7</f>
        <v>42369</v>
      </c>
      <c r="E44" s="29" t="s">
        <v>27</v>
      </c>
    </row>
    <row r="45" spans="1:7">
      <c r="B45" s="42" t="s">
        <v>63</v>
      </c>
      <c r="C45" s="21" t="e">
        <f>C37/C23</f>
        <v>#DIV/0!</v>
      </c>
      <c r="D45" s="21" t="e">
        <f>D37/D23</f>
        <v>#DIV/0!</v>
      </c>
      <c r="E45" s="43" t="s">
        <v>64</v>
      </c>
    </row>
    <row r="46" spans="1:7">
      <c r="B46" s="42" t="s">
        <v>65</v>
      </c>
      <c r="C46" s="21" t="e">
        <f>C38/C23</f>
        <v>#DIV/0!</v>
      </c>
      <c r="D46" s="21" t="e">
        <f>D38/D23</f>
        <v>#DIV/0!</v>
      </c>
      <c r="E46" s="44" t="s">
        <v>66</v>
      </c>
    </row>
    <row r="47" spans="1:7">
      <c r="B47" s="42" t="s">
        <v>67</v>
      </c>
      <c r="C47" s="22" t="e">
        <f>C39/C37</f>
        <v>#DIV/0!</v>
      </c>
      <c r="D47" s="22" t="e">
        <f>D39/D37</f>
        <v>#DIV/0!</v>
      </c>
      <c r="E47" s="43" t="s">
        <v>68</v>
      </c>
    </row>
    <row r="48" spans="1:7">
      <c r="B48" s="42" t="s">
        <v>69</v>
      </c>
      <c r="C48" s="22" t="e">
        <f>C39/C15</f>
        <v>#DIV/0!</v>
      </c>
      <c r="D48" s="22" t="e">
        <f>D39/D15</f>
        <v>#DIV/0!</v>
      </c>
      <c r="E48" s="45" t="s">
        <v>70</v>
      </c>
    </row>
    <row r="49" spans="2:5">
      <c r="B49" s="46" t="s">
        <v>71</v>
      </c>
      <c r="C49" s="21" t="e">
        <f>C15/C19</f>
        <v>#DIV/0!</v>
      </c>
      <c r="D49" s="21" t="e">
        <f>D15/D19</f>
        <v>#DIV/0!</v>
      </c>
      <c r="E49" s="45" t="s">
        <v>79</v>
      </c>
    </row>
    <row r="50" spans="2:5">
      <c r="B50" s="46" t="s">
        <v>15</v>
      </c>
      <c r="C50" s="23">
        <f>C31</f>
        <v>0</v>
      </c>
      <c r="D50" s="23">
        <f>D31</f>
        <v>0</v>
      </c>
    </row>
    <row r="51" spans="2:5">
      <c r="B51" s="46" t="s">
        <v>72</v>
      </c>
      <c r="C51" s="23">
        <f>C32</f>
        <v>0</v>
      </c>
      <c r="D51" s="23">
        <f>D32</f>
        <v>0</v>
      </c>
    </row>
  </sheetData>
  <sheetProtection password="CA57" sheet="1"/>
  <mergeCells count="3">
    <mergeCell ref="E37:G37"/>
    <mergeCell ref="E38:G38"/>
    <mergeCell ref="E39:G39"/>
  </mergeCells>
  <conditionalFormatting sqref="C37:D3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2:A8"/>
  <sheetViews>
    <sheetView workbookViewId="0">
      <selection activeCell="H19" sqref="H19"/>
    </sheetView>
  </sheetViews>
  <sheetFormatPr defaultRowHeight="12.75"/>
  <sheetData>
    <row r="2" spans="1:1">
      <c r="A2" t="s">
        <v>92</v>
      </c>
    </row>
    <row r="4" spans="1:1">
      <c r="A4" t="s">
        <v>93</v>
      </c>
    </row>
    <row r="6" spans="1:1">
      <c r="A6" t="s">
        <v>94</v>
      </c>
    </row>
    <row r="8" spans="1:1">
      <c r="A8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Scorecard</vt:lpstr>
      <vt:lpstr>Dati di bilancio</vt:lpstr>
      <vt:lpstr>Note per la compilazione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Enrica La Martina</dc:creator>
  <cp:lastModifiedBy>lamartina</cp:lastModifiedBy>
  <cp:lastPrinted>2016-06-29T10:26:37Z</cp:lastPrinted>
  <dcterms:created xsi:type="dcterms:W3CDTF">2016-05-27T13:36:57Z</dcterms:created>
  <dcterms:modified xsi:type="dcterms:W3CDTF">2018-03-01T11:11:23Z</dcterms:modified>
</cp:coreProperties>
</file>