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CONTROLLI I LIVELLO\LEGGI REGIONALI\193 EDILIZIA SCOLASTICA\Selezione esperto\"/>
    </mc:Choice>
  </mc:AlternateContent>
  <bookViews>
    <workbookView xWindow="-1320" yWindow="1020" windowWidth="15480" windowHeight="11550" tabRatio="724"/>
  </bookViews>
  <sheets>
    <sheet name="ASSEGNAZIONE" sheetId="6" r:id="rId1"/>
    <sheet name="PROG. ESECUTIVO" sheetId="5" r:id="rId2"/>
    <sheet name="VARIAZIONE PROGETTO" sheetId="15" r:id="rId3"/>
    <sheet name="PERIZIA VARIANTE" sheetId="9" r:id="rId4"/>
  </sheets>
  <definedNames>
    <definedName name="_xlnm.Print_Area" localSheetId="0">ASSEGNAZIONE!$A$1:$D$52</definedName>
    <definedName name="_xlnm.Print_Area" localSheetId="3">'PERIZIA VARIANTE'!$A$1:$D$88</definedName>
    <definedName name="_xlnm.Print_Area" localSheetId="1">'PROG. ESECUTIVO'!$A$1:$D$81</definedName>
    <definedName name="_xlnm.Print_Area" localSheetId="2">'VARIAZIONE PROGETTO'!#REF!</definedName>
  </definedNames>
  <calcPr calcId="162913"/>
</workbook>
</file>

<file path=xl/calcChain.xml><?xml version="1.0" encoding="utf-8"?>
<calcChain xmlns="http://schemas.openxmlformats.org/spreadsheetml/2006/main">
  <c r="D45" i="9" l="1"/>
  <c r="D34" i="6"/>
  <c r="D34" i="15" s="1"/>
  <c r="D19" i="6"/>
  <c r="D63" i="15"/>
  <c r="D62" i="15"/>
  <c r="D18" i="15"/>
  <c r="D16" i="15"/>
  <c r="D14" i="15"/>
  <c r="D13" i="15"/>
  <c r="B1" i="9"/>
  <c r="B2" i="9"/>
  <c r="B3" i="9"/>
  <c r="B4" i="9"/>
  <c r="B5" i="9"/>
  <c r="B6" i="9"/>
  <c r="B7" i="9"/>
  <c r="B8" i="9"/>
  <c r="B9" i="9"/>
  <c r="D13" i="9"/>
  <c r="D14" i="9"/>
  <c r="D22" i="15"/>
  <c r="D23" i="15"/>
  <c r="D24" i="15"/>
  <c r="D25" i="15"/>
  <c r="D26" i="15"/>
  <c r="D27" i="15"/>
  <c r="D28" i="15"/>
  <c r="D29" i="15"/>
  <c r="D30" i="15"/>
  <c r="D21" i="15"/>
  <c r="D31" i="15"/>
  <c r="B31" i="5"/>
  <c r="D19" i="15" l="1"/>
  <c r="D17" i="15"/>
  <c r="E17" i="15" s="1"/>
  <c r="D17" i="6"/>
  <c r="B30" i="15"/>
  <c r="B29" i="15"/>
  <c r="B28" i="15"/>
  <c r="B23" i="15"/>
  <c r="B25" i="15"/>
  <c r="B26" i="15"/>
  <c r="B27" i="15"/>
  <c r="B21" i="15"/>
  <c r="B11" i="15"/>
  <c r="B10" i="15"/>
  <c r="B9" i="15"/>
  <c r="B8" i="15"/>
  <c r="B2" i="15"/>
  <c r="B3" i="15"/>
  <c r="B4" i="15"/>
  <c r="B5" i="15"/>
  <c r="B6" i="15"/>
  <c r="B7" i="15"/>
  <c r="B1" i="15"/>
  <c r="B60" i="15"/>
  <c r="B59" i="15"/>
  <c r="B58" i="15"/>
  <c r="B57" i="15"/>
  <c r="B56" i="15"/>
  <c r="B55" i="15"/>
  <c r="B54" i="15"/>
  <c r="B53" i="15"/>
  <c r="B52" i="15"/>
  <c r="B51" i="15"/>
  <c r="D41" i="15"/>
  <c r="B24" i="15"/>
  <c r="D46" i="9"/>
  <c r="I41" i="5"/>
  <c r="D32" i="5"/>
  <c r="H41" i="5"/>
  <c r="D24" i="9"/>
  <c r="B24" i="9" s="1"/>
  <c r="D15" i="6"/>
  <c r="D15" i="5" s="1"/>
  <c r="B13" i="9"/>
  <c r="D33" i="6"/>
  <c r="B13" i="5"/>
  <c r="A18" i="5"/>
  <c r="D19" i="9"/>
  <c r="B10" i="9"/>
  <c r="B11" i="9"/>
  <c r="D16" i="9"/>
  <c r="D21" i="9"/>
  <c r="B21" i="9" s="1"/>
  <c r="D22" i="9"/>
  <c r="B22" i="9" s="1"/>
  <c r="D23" i="9"/>
  <c r="B23" i="9" s="1"/>
  <c r="D25" i="9"/>
  <c r="B25" i="9" s="1"/>
  <c r="D26" i="9"/>
  <c r="B26" i="9" s="1"/>
  <c r="D27" i="9"/>
  <c r="B27" i="9" s="1"/>
  <c r="D28" i="9"/>
  <c r="B28" i="9" s="1"/>
  <c r="D29" i="9"/>
  <c r="B29" i="9" s="1"/>
  <c r="D30" i="9"/>
  <c r="B30" i="9" s="1"/>
  <c r="D31" i="9"/>
  <c r="D32" i="9"/>
  <c r="D39" i="9"/>
  <c r="D43" i="9"/>
  <c r="D48" i="9"/>
  <c r="B54" i="9"/>
  <c r="B55" i="9"/>
  <c r="B56" i="9"/>
  <c r="B57" i="9"/>
  <c r="B58" i="9"/>
  <c r="B59" i="9"/>
  <c r="B60" i="9"/>
  <c r="B61" i="9"/>
  <c r="B62" i="9"/>
  <c r="B63" i="9"/>
  <c r="D65" i="9"/>
  <c r="D67" i="9"/>
  <c r="D68" i="9"/>
  <c r="B1" i="5"/>
  <c r="B2" i="5"/>
  <c r="B3" i="5"/>
  <c r="B4" i="5"/>
  <c r="B5" i="5"/>
  <c r="B6" i="5"/>
  <c r="B7" i="5"/>
  <c r="B8" i="5"/>
  <c r="B9" i="5"/>
  <c r="B10" i="5"/>
  <c r="B11" i="5"/>
  <c r="D13" i="5"/>
  <c r="D14" i="5"/>
  <c r="D16" i="5"/>
  <c r="D21" i="5"/>
  <c r="B21" i="5" s="1"/>
  <c r="D22" i="5"/>
  <c r="B22" i="5" s="1"/>
  <c r="D23" i="5"/>
  <c r="B23" i="5" s="1"/>
  <c r="D24" i="5"/>
  <c r="B24" i="5" s="1"/>
  <c r="D25" i="5"/>
  <c r="B25" i="5" s="1"/>
  <c r="D26" i="5"/>
  <c r="B26" i="5" s="1"/>
  <c r="D27" i="5"/>
  <c r="B27" i="5" s="1"/>
  <c r="D28" i="5"/>
  <c r="B28" i="5" s="1"/>
  <c r="D29" i="5"/>
  <c r="B29" i="5" s="1"/>
  <c r="D30" i="5"/>
  <c r="B30" i="5" s="1"/>
  <c r="D31" i="5"/>
  <c r="D41" i="5"/>
  <c r="D43" i="5" s="1"/>
  <c r="B48" i="5"/>
  <c r="B49" i="5"/>
  <c r="B50" i="5"/>
  <c r="B51" i="5"/>
  <c r="B52" i="5"/>
  <c r="B53" i="5"/>
  <c r="B54" i="5"/>
  <c r="B55" i="5"/>
  <c r="B56" i="5"/>
  <c r="B57" i="5"/>
  <c r="D59" i="5"/>
  <c r="D62" i="5"/>
  <c r="B62" i="5" s="1"/>
  <c r="B21" i="6"/>
  <c r="B22" i="6"/>
  <c r="B23" i="6"/>
  <c r="B24" i="6"/>
  <c r="B25" i="6"/>
  <c r="B26" i="6"/>
  <c r="B27" i="6"/>
  <c r="B28" i="6"/>
  <c r="B29" i="6"/>
  <c r="B30" i="6"/>
  <c r="D34" i="9"/>
  <c r="D34" i="5"/>
  <c r="H46" i="5" s="1"/>
  <c r="D49" i="9" l="1"/>
  <c r="D19" i="5"/>
  <c r="D15" i="9"/>
  <c r="D15" i="15"/>
  <c r="D33" i="9"/>
  <c r="D33" i="15"/>
  <c r="H49" i="15"/>
  <c r="B22" i="15"/>
  <c r="D43" i="15"/>
  <c r="H41" i="15" s="1"/>
  <c r="E41" i="15"/>
  <c r="B41" i="15" s="1"/>
  <c r="E40" i="9"/>
  <c r="D33" i="5"/>
  <c r="B72" i="9"/>
  <c r="B66" i="5"/>
  <c r="D61" i="5"/>
  <c r="H61" i="5" s="1"/>
  <c r="D35" i="6"/>
  <c r="D35" i="15" s="1"/>
  <c r="D47" i="15" s="1"/>
  <c r="D18" i="9"/>
  <c r="D18" i="5"/>
  <c r="E17" i="6"/>
  <c r="B64" i="15" l="1"/>
  <c r="D35" i="9"/>
  <c r="D35" i="5"/>
  <c r="D17" i="9"/>
  <c r="D17" i="5"/>
  <c r="E43" i="9" l="1"/>
  <c r="B43" i="9" s="1"/>
  <c r="E17" i="9"/>
  <c r="E41" i="5"/>
  <c r="B41" i="5" s="1"/>
  <c r="E17" i="5"/>
</calcChain>
</file>

<file path=xl/sharedStrings.xml><?xml version="1.0" encoding="utf-8"?>
<sst xmlns="http://schemas.openxmlformats.org/spreadsheetml/2006/main" count="401" uniqueCount="125">
  <si>
    <t>PROVINCIA</t>
  </si>
  <si>
    <t>NOTE</t>
  </si>
  <si>
    <t>AMM COMUNALE</t>
  </si>
  <si>
    <t>SEDE EDIFICIO</t>
  </si>
  <si>
    <t>INDIRIZZO</t>
  </si>
  <si>
    <t>TIPO SCUOLA</t>
  </si>
  <si>
    <t>DENOMINAZIONE SCUOLA</t>
  </si>
  <si>
    <t>TIPOLOGIA INTERVENTO</t>
  </si>
  <si>
    <t>\\ad.regione.piemonte.it\rp\D15\DB15-Bandi\bando.2011\LIQUIDAZIONI\LIQUIDAZIONI 2011 DGR 17.xls</t>
  </si>
  <si>
    <t>IMPORTO SPESE AMMESSE</t>
  </si>
  <si>
    <t>IMPORTO CONTRIBUTO</t>
  </si>
  <si>
    <t>CAPITOLO</t>
  </si>
  <si>
    <t>vs prot n del - ns prot del</t>
  </si>
  <si>
    <t>vecchio piano finanziario</t>
  </si>
  <si>
    <t>IMPORTI</t>
  </si>
  <si>
    <t>IMPORTO LAVORI BASE D'ASTA</t>
  </si>
  <si>
    <t>PROGETTO PRELIMINARE</t>
  </si>
  <si>
    <t>ONERI SICUREZZA</t>
  </si>
  <si>
    <t>IMPORTO LAVORI BASE D'ASTA PIU' ONERI SICUREZZA (TOTALE APPALTO)</t>
  </si>
  <si>
    <t>Importo minimo</t>
  </si>
  <si>
    <t>IMPORTO OPERE IN ECONOMIA NON IN APPALTO</t>
  </si>
  <si>
    <t>IMPORTO COMPLESSIVO AMMESSO</t>
  </si>
  <si>
    <t>30% Opere</t>
  </si>
  <si>
    <t xml:space="preserve">SOMME NON AMMESSE </t>
  </si>
  <si>
    <t>IMPORTO COMPLESSIVO INTERVENTO</t>
  </si>
  <si>
    <t>IMPORTI PUNTEGGI</t>
  </si>
  <si>
    <t>Assegnazione Punteggi</t>
  </si>
  <si>
    <t>C1&gt;= 20000 - Barriere Architettoniche</t>
  </si>
  <si>
    <t>C1</t>
  </si>
  <si>
    <t>C2&gt;= 20000 - Antincendio</t>
  </si>
  <si>
    <t>C2</t>
  </si>
  <si>
    <t>C3&gt;= 30000 - Impianti</t>
  </si>
  <si>
    <t>C3</t>
  </si>
  <si>
    <t>C4&gt;= 30000 - Elementi non strutturali</t>
  </si>
  <si>
    <t>C4</t>
  </si>
  <si>
    <t>C5&gt;= 30000 - Rendimento energetico</t>
  </si>
  <si>
    <t>C5</t>
  </si>
  <si>
    <t>C6&gt;= 10000 - Amianto</t>
  </si>
  <si>
    <t>C6</t>
  </si>
  <si>
    <t>C7&gt;= 60000 - Adeguamento Sismico</t>
  </si>
  <si>
    <t>C7</t>
  </si>
  <si>
    <t>ALTRE OPERE AMMISSIBILI MA CHE NON ASSEGNANO PUNTEGGIO</t>
  </si>
  <si>
    <t>COMPILARE</t>
  </si>
  <si>
    <t xml:space="preserve">OPERE NON AMMESSE </t>
  </si>
  <si>
    <t>TOTALE SOLO OPERE AMMESSE</t>
  </si>
  <si>
    <t>SOMME NON AMMISSIBILI (OPERE E SOMME A DISPOSIZIONE)</t>
  </si>
  <si>
    <t>TOTALE COMPLESSIVO (AMMISSIBILI / NON AMMISSIBILI)</t>
  </si>
  <si>
    <t>PROGETTO DEFINITIVO</t>
  </si>
  <si>
    <t>IMPORTO OPERE BASE D'ASTA DEFINITIVO</t>
  </si>
  <si>
    <t>SICUREZZA</t>
  </si>
  <si>
    <t xml:space="preserve">ALTRE OPERE </t>
  </si>
  <si>
    <t>TOTALE</t>
  </si>
  <si>
    <t>IMPORTO OPERE DEFINITIVO / ESECUTIVO</t>
  </si>
  <si>
    <t>ONERI SICUREZZA DEFINITIVO / ESECUTIVO</t>
  </si>
  <si>
    <t>differenza</t>
  </si>
  <si>
    <t xml:space="preserve">TOTALE COMPLESSIVO (AMMISSIBILI / NON AMMISSIBILI) </t>
  </si>
  <si>
    <t>IMPORTI PUNTEGGI:</t>
  </si>
  <si>
    <t>VERIFICA PUNTEGGI :</t>
  </si>
  <si>
    <t xml:space="preserve">C2 </t>
  </si>
  <si>
    <t>ALTRE OPERE</t>
  </si>
  <si>
    <t>TOTALE SOLO OPERE</t>
  </si>
  <si>
    <t>VERIFICA CONGRUITA' :</t>
  </si>
  <si>
    <t>IMPORTO RIDUZIONE OPERE &gt;= 30% TOT. AMMISSIBILE</t>
  </si>
  <si>
    <t>IMPORTO SOMME AMMISSIBILI &gt; 100.000,00</t>
  </si>
  <si>
    <t>VERIFICA CONGRUITA' PROGETTO ESECUTIVO</t>
  </si>
  <si>
    <t>DA VERIFICARE / OK / MANCA</t>
  </si>
  <si>
    <t>NEGATIVA</t>
  </si>
  <si>
    <t xml:space="preserve">PROGETTO ESECUTIVO </t>
  </si>
  <si>
    <t>ATTO APPROVAZIONE PROGETTO</t>
  </si>
  <si>
    <t>Parere Comitato Tecnico Valutazione</t>
  </si>
  <si>
    <t>DATA</t>
  </si>
  <si>
    <t>ESITO</t>
  </si>
  <si>
    <t>VERIFICA CONGRUITA' IMPORTI</t>
  </si>
  <si>
    <t>D1 Itaca</t>
  </si>
  <si>
    <t>B1 Riorganizzazione Area Scolastica</t>
  </si>
  <si>
    <t>E1 Risoluzione gravi criticità</t>
  </si>
  <si>
    <t>B1</t>
  </si>
  <si>
    <t>D1</t>
  </si>
  <si>
    <t>E1</t>
  </si>
  <si>
    <t xml:space="preserve">Viste le risultanze dell'esame Post istruttorio: 
Data :           
Istruttore:
</t>
  </si>
  <si>
    <t>PERIZIA VARIANTE</t>
  </si>
  <si>
    <t xml:space="preserve">RIBASSO D'ASTA MAX UTILIZZABILE </t>
  </si>
  <si>
    <t>importo del prog. Esecutivo</t>
  </si>
  <si>
    <t>5% del contratto originario</t>
  </si>
  <si>
    <t>solo perizia</t>
  </si>
  <si>
    <t>IMPORTO CONTRATTO ORIGINARIO</t>
  </si>
  <si>
    <t>IMPORTO A BASE D'ASTA AL NETTO DEGLI ONERI</t>
  </si>
  <si>
    <t>RIBASSO D'ASTA IN PERCENTUALE</t>
  </si>
  <si>
    <t>IMPORTO DEL RIBASSO D'ASTA</t>
  </si>
  <si>
    <t>ATTO APPROVAZIONE PERIZIA</t>
  </si>
  <si>
    <t>TOTALE BASE 'ASTA (OPERE + ONERI)</t>
  </si>
  <si>
    <t xml:space="preserve">IMPORTO NETTO AMMESSO </t>
  </si>
  <si>
    <t>NUOVO IMPORTO CONTRATTUALE (CON ONERI)</t>
  </si>
  <si>
    <t>CONTRIBUTO RIDETERMINATO</t>
  </si>
  <si>
    <t>VERIFICA COMPLETEZZA PROGETTUALE</t>
  </si>
  <si>
    <t>NOTE CT</t>
  </si>
  <si>
    <t>DOCUMENTAZIONE MANCANTE</t>
  </si>
  <si>
    <t>VERIFICHE</t>
  </si>
  <si>
    <t>VERIFICA CONGRUITA' PERIZIA VARIANTE</t>
  </si>
  <si>
    <t>n. domanda</t>
  </si>
  <si>
    <t xml:space="preserve">SOMME NON AMMESSE  (OPERE NON AMMESSE) </t>
  </si>
  <si>
    <t>IMPORTO AMMESSO</t>
  </si>
  <si>
    <t xml:space="preserve">TOTALE SOLO OPERE AMMESSE </t>
  </si>
  <si>
    <t>..\LIQ 2012 PARCO PROGETTI.xls</t>
  </si>
  <si>
    <t>ALTRE OPERE AMMESSE MA CHE NON ASSEGNANO PUNTEGGIO</t>
  </si>
  <si>
    <t>DGC 85 del 23/08/2013</t>
  </si>
  <si>
    <t>POSITIVA</t>
  </si>
  <si>
    <t>IMPORTO COMPLESSIVO AMMISSIBILE</t>
  </si>
  <si>
    <t>IMPORTO NETTO PERIZIA (COMPRENSIVA DI ONERI RELATIVI)</t>
  </si>
  <si>
    <t>193-</t>
  </si>
  <si>
    <t>1) prot.</t>
  </si>
  <si>
    <t>PROGETTO ESECUTIVO (decreto FARE)</t>
  </si>
  <si>
    <t>totale lavori</t>
  </si>
  <si>
    <t>CONTRIBUTO DECRETO DEL FARE</t>
  </si>
  <si>
    <t>opere e somme a disposizione</t>
  </si>
  <si>
    <t>SOMME NON AMMESSE AL CONTRIBUTO DECRETO DEL FARE</t>
  </si>
  <si>
    <t>parte in ampliamento opere e relative somme a disposizione</t>
  </si>
  <si>
    <t>EVENTUALE CONTRIBUTO RIDETERMINATO BANDO 2012-13-14</t>
  </si>
  <si>
    <t>BANDO E IMPEGNO</t>
  </si>
  <si>
    <t>BANDO PARCO PROGETTI</t>
  </si>
  <si>
    <t xml:space="preserve">TOTALE OPERE e ONERI </t>
  </si>
  <si>
    <t>TOTALE COMPLESSIVO</t>
  </si>
  <si>
    <t>SOMME A DISPOSIZIONE</t>
  </si>
  <si>
    <t xml:space="preserve">SOMME NON AMMESSE  (OPERE E SOMME  A DISPOSIZIONE) </t>
  </si>
  <si>
    <t>GIA' COMPILATO IN FASE DI ASSEGNAZIONE DA REGIONE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</si>
</sst>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0.000%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sz val="10"/>
      <color indexed="49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trike/>
      <sz val="10"/>
      <name val="Arial"/>
      <family val="2"/>
    </font>
    <font>
      <b/>
      <i/>
      <strike/>
      <sz val="10"/>
      <name val="Arial"/>
      <family val="2"/>
    </font>
    <font>
      <sz val="1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45"/>
        <b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46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2" fillId="2" borderId="0" applyNumberFormat="0" applyBorder="0" applyAlignment="0" applyProtection="0"/>
  </cellStyleXfs>
  <cellXfs count="238">
    <xf numFmtId="0" fontId="0" fillId="0" borderId="0" xfId="0"/>
    <xf numFmtId="0" fontId="0" fillId="0" borderId="0" xfId="0" applyFont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4" fontId="0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4" fontId="0" fillId="0" borderId="0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0" fillId="4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4" fontId="0" fillId="0" borderId="0" xfId="0" applyNumberFormat="1" applyFont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2" fillId="6" borderId="1" xfId="0" applyNumberFormat="1" applyFont="1" applyFill="1" applyBorder="1" applyAlignment="1">
      <alignment vertical="center" wrapText="1"/>
    </xf>
    <xf numFmtId="9" fontId="7" fillId="0" borderId="0" xfId="0" applyNumberFormat="1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6" fillId="6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4" fontId="0" fillId="0" borderId="0" xfId="0" applyNumberFormat="1" applyFont="1" applyFill="1" applyBorder="1" applyAlignment="1">
      <alignment horizontal="right" vertical="center" wrapText="1"/>
    </xf>
    <xf numFmtId="4" fontId="0" fillId="3" borderId="1" xfId="0" applyNumberFormat="1" applyFont="1" applyFill="1" applyBorder="1" applyAlignment="1">
      <alignment horizontal="left" vertical="center" wrapText="1"/>
    </xf>
    <xf numFmtId="4" fontId="0" fillId="4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4" fontId="2" fillId="7" borderId="1" xfId="0" applyNumberFormat="1" applyFont="1" applyFill="1" applyBorder="1" applyAlignment="1">
      <alignment vertical="center" wrapText="1"/>
    </xf>
    <xf numFmtId="4" fontId="0" fillId="6" borderId="1" xfId="0" applyNumberFormat="1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8" borderId="1" xfId="0" applyFont="1" applyFill="1" applyBorder="1" applyAlignment="1">
      <alignment horizontal="left" vertical="center" wrapText="1"/>
    </xf>
    <xf numFmtId="4" fontId="0" fillId="8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0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" fontId="6" fillId="6" borderId="0" xfId="0" applyNumberFormat="1" applyFont="1" applyFill="1" applyAlignment="1">
      <alignment vertical="center" wrapText="1"/>
    </xf>
    <xf numFmtId="0" fontId="0" fillId="6" borderId="0" xfId="0" applyFont="1" applyFill="1" applyBorder="1" applyAlignment="1">
      <alignment horizontal="center" vertical="center" wrapText="1"/>
    </xf>
    <xf numFmtId="4" fontId="0" fillId="6" borderId="0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vertical="center" wrapText="1"/>
    </xf>
    <xf numFmtId="4" fontId="0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4" fillId="0" borderId="0" xfId="1" applyNumberForma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" fontId="0" fillId="3" borderId="1" xfId="0" applyNumberFormat="1" applyFill="1" applyBorder="1" applyAlignment="1">
      <alignment horizontal="left" vertical="center" wrapText="1"/>
    </xf>
    <xf numFmtId="4" fontId="0" fillId="4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4" fontId="6" fillId="6" borderId="6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4" fontId="0" fillId="0" borderId="0" xfId="0" applyNumberForma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11" borderId="1" xfId="0" applyFont="1" applyFill="1" applyBorder="1" applyAlignment="1">
      <alignment horizontal="left" vertical="center" wrapText="1"/>
    </xf>
    <xf numFmtId="4" fontId="0" fillId="11" borderId="1" xfId="0" applyNumberFormat="1" applyFont="1" applyFill="1" applyBorder="1" applyAlignment="1">
      <alignment horizontal="left" vertical="center" wrapText="1"/>
    </xf>
    <xf numFmtId="4" fontId="0" fillId="11" borderId="1" xfId="0" applyNumberForma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8" fillId="12" borderId="1" xfId="0" applyFont="1" applyFill="1" applyBorder="1" applyAlignment="1">
      <alignment horizontal="left" vertical="center" wrapText="1"/>
    </xf>
    <xf numFmtId="0" fontId="8" fillId="11" borderId="2" xfId="0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vertical="center" wrapText="1"/>
    </xf>
    <xf numFmtId="0" fontId="8" fillId="12" borderId="6" xfId="0" applyFont="1" applyFill="1" applyBorder="1" applyAlignment="1">
      <alignment horizontal="left" vertical="center" wrapText="1"/>
    </xf>
    <xf numFmtId="0" fontId="11" fillId="12" borderId="6" xfId="0" applyFont="1" applyFill="1" applyBorder="1" applyAlignment="1">
      <alignment horizontal="left" vertical="center" wrapText="1"/>
    </xf>
    <xf numFmtId="4" fontId="2" fillId="4" borderId="6" xfId="0" applyNumberFormat="1" applyFont="1" applyFill="1" applyBorder="1" applyAlignment="1">
      <alignment horizontal="left" vertical="center" wrapText="1"/>
    </xf>
    <xf numFmtId="0" fontId="0" fillId="12" borderId="1" xfId="0" applyFont="1" applyFill="1" applyBorder="1" applyAlignment="1">
      <alignment horizontal="left" vertical="center" wrapText="1"/>
    </xf>
    <xf numFmtId="4" fontId="0" fillId="12" borderId="1" xfId="0" applyNumberFormat="1" applyFont="1" applyFill="1" applyBorder="1" applyAlignment="1">
      <alignment horizontal="left" vertical="center" wrapText="1"/>
    </xf>
    <xf numFmtId="0" fontId="0" fillId="12" borderId="1" xfId="0" applyFill="1" applyBorder="1" applyAlignment="1">
      <alignment horizontal="left" vertical="center" wrapText="1"/>
    </xf>
    <xf numFmtId="4" fontId="0" fillId="12" borderId="1" xfId="0" applyNumberForma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4" fontId="1" fillId="12" borderId="1" xfId="0" applyNumberFormat="1" applyFont="1" applyFill="1" applyBorder="1" applyAlignment="1">
      <alignment horizontal="right" vertical="center" wrapText="1"/>
    </xf>
    <xf numFmtId="0" fontId="0" fillId="12" borderId="0" xfId="0" applyFont="1" applyFill="1" applyBorder="1" applyAlignment="1">
      <alignment vertical="center" wrapText="1"/>
    </xf>
    <xf numFmtId="0" fontId="0" fillId="12" borderId="0" xfId="0" applyFont="1" applyFill="1" applyAlignment="1">
      <alignment vertical="center" wrapText="1"/>
    </xf>
    <xf numFmtId="4" fontId="15" fillId="5" borderId="1" xfId="0" applyNumberFormat="1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left" vertical="center" wrapText="1"/>
    </xf>
    <xf numFmtId="0" fontId="0" fillId="12" borderId="20" xfId="0" applyFill="1" applyBorder="1" applyAlignment="1">
      <alignment horizontal="left" vertical="center" wrapText="1"/>
    </xf>
    <xf numFmtId="4" fontId="2" fillId="6" borderId="21" xfId="0" applyNumberFormat="1" applyFont="1" applyFill="1" applyBorder="1" applyAlignment="1">
      <alignment vertical="center" wrapText="1"/>
    </xf>
    <xf numFmtId="4" fontId="2" fillId="6" borderId="6" xfId="0" applyNumberFormat="1" applyFont="1" applyFill="1" applyBorder="1" applyAlignment="1">
      <alignment vertical="center" wrapText="1"/>
    </xf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4" fontId="0" fillId="0" borderId="20" xfId="0" applyNumberFormat="1" applyFill="1" applyBorder="1" applyAlignment="1">
      <alignment horizontal="right" vertical="center" wrapText="1"/>
    </xf>
    <xf numFmtId="4" fontId="0" fillId="12" borderId="20" xfId="0" applyNumberFormat="1" applyFill="1" applyBorder="1" applyAlignment="1">
      <alignment horizontal="right" vertical="center" wrapText="1"/>
    </xf>
    <xf numFmtId="167" fontId="0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/>
    <xf numFmtId="4" fontId="0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left" vertical="center" wrapText="1"/>
    </xf>
    <xf numFmtId="4" fontId="2" fillId="4" borderId="7" xfId="0" applyNumberFormat="1" applyFont="1" applyFill="1" applyBorder="1" applyAlignment="1">
      <alignment horizontal="left" vertical="center" wrapText="1"/>
    </xf>
    <xf numFmtId="4" fontId="2" fillId="4" borderId="3" xfId="0" applyNumberFormat="1" applyFont="1" applyFill="1" applyBorder="1" applyAlignment="1">
      <alignment horizontal="left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" fontId="0" fillId="6" borderId="4" xfId="0" applyNumberFormat="1" applyFill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top" wrapText="1"/>
    </xf>
    <xf numFmtId="0" fontId="0" fillId="8" borderId="1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  <xf numFmtId="4" fontId="0" fillId="3" borderId="4" xfId="0" applyNumberFormat="1" applyFont="1" applyFill="1" applyBorder="1" applyAlignment="1">
      <alignment horizontal="center" vertical="center" wrapText="1"/>
    </xf>
    <xf numFmtId="4" fontId="0" fillId="3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8" borderId="4" xfId="0" applyFont="1" applyFill="1" applyBorder="1" applyAlignment="1">
      <alignment horizontal="center" vertical="center" wrapText="1"/>
    </xf>
    <xf numFmtId="0" fontId="0" fillId="8" borderId="7" xfId="0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 wrapText="1"/>
    </xf>
    <xf numFmtId="4" fontId="2" fillId="6" borderId="4" xfId="0" applyNumberFormat="1" applyFont="1" applyFill="1" applyBorder="1" applyAlignment="1">
      <alignment horizontal="center" vertical="center" wrapText="1"/>
    </xf>
    <xf numFmtId="4" fontId="2" fillId="6" borderId="7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3" fillId="10" borderId="14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</cellXfs>
  <cellStyles count="3">
    <cellStyle name="Collegamento ipertestuale" xfId="1" builtinId="8"/>
    <cellStyle name="Normale" xfId="0" builtinId="0"/>
    <cellStyle name="Senza nome1" xfId="2"/>
  </cellStyles>
  <dxfs count="55">
    <dxf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6"/>
          <bgColor indexed="45"/>
        </patternFill>
      </fill>
    </dxf>
    <dxf>
      <font>
        <b/>
        <i val="0"/>
        <condense val="0"/>
        <extend val="0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</font>
      <fill>
        <patternFill patternType="solid">
          <fgColor indexed="31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31"/>
          <bgColor indexed="22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51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41"/>
          <bgColor indexed="27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41"/>
          <bgColor indexed="27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41"/>
          <bgColor indexed="27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41"/>
          <bgColor indexed="27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41"/>
          <bgColor indexed="27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41"/>
          <bgColor indexed="27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41"/>
          <bgColor indexed="27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6"/>
          <bgColor indexed="45"/>
        </patternFill>
      </fill>
    </dxf>
    <dxf>
      <font>
        <b/>
        <i val="0"/>
        <condense val="0"/>
        <extend val="0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</font>
      <fill>
        <patternFill patternType="solid">
          <fgColor indexed="31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31"/>
          <bgColor indexed="22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6"/>
          <bgColor indexed="45"/>
        </patternFill>
      </fill>
    </dxf>
    <dxf>
      <font>
        <b/>
        <i val="0"/>
        <condense val="0"/>
        <extend val="0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</font>
      <fill>
        <patternFill patternType="solid">
          <fgColor indexed="31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31"/>
          <bgColor indexed="22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51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41"/>
          <bgColor indexed="2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6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729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1C1C1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\LIQ%202012%20PARCO%20PROGETTI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\LIQ%202012%20PARCO%20PROGETTI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Q62"/>
  <sheetViews>
    <sheetView tabSelected="1" workbookViewId="0">
      <selection activeCell="B60" sqref="B60"/>
    </sheetView>
  </sheetViews>
  <sheetFormatPr defaultRowHeight="19.5" customHeight="1" x14ac:dyDescent="0.2"/>
  <cols>
    <col min="1" max="1" width="51.140625" style="1" customWidth="1"/>
    <col min="2" max="2" width="21.5703125" style="1" customWidth="1"/>
    <col min="3" max="3" width="18" style="1" customWidth="1"/>
    <col min="4" max="4" width="19.85546875" style="2" customWidth="1"/>
    <col min="5" max="5" width="13" style="3" customWidth="1"/>
    <col min="6" max="6" width="14.28515625" style="3" customWidth="1"/>
    <col min="7" max="7" width="3.42578125" style="3" customWidth="1"/>
    <col min="8" max="8" width="21.42578125" style="3" customWidth="1"/>
    <col min="9" max="9" width="10.5703125" style="3" customWidth="1"/>
    <col min="10" max="10" width="9.140625" style="3"/>
    <col min="11" max="11" width="10.7109375" style="3" customWidth="1"/>
    <col min="12" max="12" width="9.28515625" style="3" customWidth="1"/>
    <col min="13" max="13" width="0" style="3" hidden="1" customWidth="1"/>
    <col min="14" max="14" width="17" style="4" customWidth="1"/>
    <col min="15" max="15" width="12.28515625" style="5" customWidth="1"/>
    <col min="16" max="16" width="12.140625" style="3" customWidth="1"/>
    <col min="17" max="17" width="19.42578125" style="1" customWidth="1"/>
    <col min="18" max="18" width="12" style="1" customWidth="1"/>
    <col min="19" max="16384" width="9.140625" style="1"/>
  </cols>
  <sheetData>
    <row r="1" spans="1:17" ht="12.75" customHeight="1" x14ac:dyDescent="0.2">
      <c r="A1" s="6" t="s">
        <v>0</v>
      </c>
      <c r="B1" s="120"/>
      <c r="C1" s="120"/>
      <c r="D1" s="120"/>
      <c r="E1" s="7" t="s">
        <v>1</v>
      </c>
      <c r="F1" s="8"/>
      <c r="G1" s="8"/>
      <c r="H1" s="9"/>
      <c r="I1" s="9"/>
      <c r="J1" s="9"/>
      <c r="K1" s="9"/>
      <c r="L1" s="9"/>
      <c r="M1" s="9"/>
      <c r="N1" s="9"/>
      <c r="O1" s="9"/>
      <c r="P1" s="121"/>
      <c r="Q1" s="121"/>
    </row>
    <row r="2" spans="1:17" ht="12.75" customHeight="1" x14ac:dyDescent="0.2">
      <c r="A2" s="6" t="s">
        <v>2</v>
      </c>
      <c r="B2" s="122"/>
      <c r="C2" s="123"/>
      <c r="D2" s="123"/>
      <c r="E2" s="12"/>
      <c r="F2" s="8"/>
      <c r="G2" s="8"/>
      <c r="H2" s="8"/>
      <c r="I2" s="8"/>
      <c r="J2" s="8"/>
      <c r="K2" s="8"/>
      <c r="L2" s="8"/>
      <c r="M2" s="8"/>
      <c r="N2" s="8"/>
      <c r="O2" s="8"/>
      <c r="P2" s="13"/>
      <c r="Q2" s="14"/>
    </row>
    <row r="3" spans="1:17" ht="12.75" customHeight="1" x14ac:dyDescent="0.2">
      <c r="A3" s="6" t="s">
        <v>3</v>
      </c>
      <c r="B3" s="122"/>
      <c r="C3" s="123"/>
      <c r="D3" s="123"/>
      <c r="E3" s="12"/>
      <c r="F3" s="8"/>
      <c r="G3" s="8"/>
      <c r="H3" s="8"/>
      <c r="I3" s="8"/>
      <c r="J3" s="8"/>
      <c r="K3" s="8"/>
      <c r="L3" s="8"/>
      <c r="M3" s="8"/>
      <c r="N3" s="8"/>
      <c r="O3" s="8"/>
      <c r="P3" s="13"/>
      <c r="Q3" s="14"/>
    </row>
    <row r="4" spans="1:17" ht="12.75" customHeight="1" x14ac:dyDescent="0.2">
      <c r="A4" s="6" t="s">
        <v>4</v>
      </c>
      <c r="B4" s="122"/>
      <c r="C4" s="123"/>
      <c r="D4" s="123"/>
      <c r="E4" s="12"/>
      <c r="F4" s="8"/>
      <c r="G4" s="8"/>
      <c r="H4" s="8"/>
      <c r="I4" s="8"/>
      <c r="J4" s="8"/>
      <c r="K4" s="8"/>
      <c r="L4" s="8"/>
      <c r="M4" s="8"/>
      <c r="N4" s="8"/>
      <c r="O4" s="8"/>
      <c r="P4" s="13"/>
      <c r="Q4" s="14"/>
    </row>
    <row r="5" spans="1:17" ht="12.75" customHeight="1" x14ac:dyDescent="0.2">
      <c r="A5" s="6" t="s">
        <v>5</v>
      </c>
      <c r="B5" s="122"/>
      <c r="C5" s="123"/>
      <c r="D5" s="123"/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13"/>
      <c r="Q5" s="14"/>
    </row>
    <row r="6" spans="1:17" ht="12.75" customHeight="1" x14ac:dyDescent="0.2">
      <c r="A6" s="6" t="s">
        <v>6</v>
      </c>
      <c r="B6" s="122"/>
      <c r="C6" s="123"/>
      <c r="D6" s="123"/>
      <c r="E6" s="80" t="s">
        <v>99</v>
      </c>
      <c r="F6" s="8"/>
      <c r="G6" s="8"/>
      <c r="H6" s="8"/>
      <c r="I6" s="8"/>
      <c r="J6" s="8"/>
      <c r="K6" s="8"/>
      <c r="L6" s="8"/>
      <c r="M6" s="8"/>
      <c r="N6" s="8"/>
      <c r="O6" s="8"/>
      <c r="P6" s="13"/>
      <c r="Q6" s="14"/>
    </row>
    <row r="7" spans="1:17" ht="64.5" customHeight="1" x14ac:dyDescent="0.2">
      <c r="A7" s="6" t="s">
        <v>7</v>
      </c>
      <c r="B7" s="124"/>
      <c r="C7" s="125"/>
      <c r="D7" s="126"/>
      <c r="E7" s="82" t="s">
        <v>109</v>
      </c>
      <c r="F7" s="8"/>
      <c r="G7" s="8"/>
      <c r="H7" s="70"/>
      <c r="I7" s="8"/>
      <c r="J7" s="8"/>
      <c r="K7" s="8"/>
      <c r="L7" s="8"/>
      <c r="M7" s="8"/>
      <c r="N7" s="8"/>
      <c r="O7" s="8"/>
      <c r="P7" s="13"/>
      <c r="Q7" s="13"/>
    </row>
    <row r="8" spans="1:17" ht="15" customHeight="1" x14ac:dyDescent="0.2">
      <c r="A8" s="6" t="s">
        <v>9</v>
      </c>
      <c r="B8" s="127">
        <v>210000</v>
      </c>
      <c r="C8" s="127"/>
      <c r="D8" s="127"/>
      <c r="E8" s="12"/>
      <c r="F8" s="8"/>
      <c r="G8" s="8"/>
      <c r="H8" s="16"/>
      <c r="I8" s="16"/>
      <c r="J8" s="16"/>
      <c r="K8" s="16"/>
      <c r="L8" s="16"/>
      <c r="M8" s="16"/>
      <c r="N8" s="16"/>
      <c r="O8" s="16"/>
      <c r="P8" s="13"/>
      <c r="Q8" s="14"/>
    </row>
    <row r="9" spans="1:17" ht="16.5" customHeight="1" x14ac:dyDescent="0.2">
      <c r="A9" s="6" t="s">
        <v>10</v>
      </c>
      <c r="B9" s="127">
        <v>200000</v>
      </c>
      <c r="C9" s="127"/>
      <c r="D9" s="127"/>
      <c r="E9" s="12"/>
      <c r="F9" s="8"/>
      <c r="G9" s="8"/>
      <c r="H9" s="17"/>
      <c r="I9" s="17"/>
      <c r="J9" s="17"/>
      <c r="K9" s="17"/>
      <c r="L9" s="17"/>
      <c r="M9" s="17"/>
      <c r="N9" s="17"/>
      <c r="O9" s="17"/>
      <c r="P9" s="13"/>
      <c r="Q9" s="14"/>
    </row>
    <row r="10" spans="1:17" ht="12.75" customHeight="1" x14ac:dyDescent="0.2">
      <c r="A10" s="81" t="s">
        <v>118</v>
      </c>
      <c r="B10" s="128" t="s">
        <v>119</v>
      </c>
      <c r="C10" s="129"/>
      <c r="D10" s="129"/>
      <c r="E10" s="12"/>
      <c r="F10" s="8"/>
      <c r="G10" s="8"/>
      <c r="H10" s="8"/>
      <c r="I10" s="8"/>
      <c r="J10" s="8"/>
      <c r="K10" s="8"/>
      <c r="L10" s="8"/>
      <c r="M10" s="8"/>
      <c r="N10" s="8"/>
      <c r="O10" s="8"/>
      <c r="P10" s="13"/>
      <c r="Q10" s="14"/>
    </row>
    <row r="11" spans="1:17" ht="70.5" customHeight="1" x14ac:dyDescent="0.2">
      <c r="A11" s="6" t="s">
        <v>12</v>
      </c>
      <c r="B11" s="130" t="s">
        <v>110</v>
      </c>
      <c r="C11" s="130"/>
      <c r="D11" s="130"/>
      <c r="E11" s="12"/>
      <c r="F11" s="8"/>
      <c r="G11" s="8"/>
      <c r="H11" s="18" t="s">
        <v>13</v>
      </c>
      <c r="I11" s="8"/>
      <c r="J11" s="8"/>
      <c r="K11" s="8"/>
      <c r="L11" s="8"/>
      <c r="M11" s="8"/>
      <c r="N11" s="8"/>
      <c r="O11" s="8"/>
      <c r="P11" s="13"/>
      <c r="Q11" s="14"/>
    </row>
    <row r="12" spans="1:17" ht="12.75" customHeight="1" x14ac:dyDescent="0.2">
      <c r="A12" s="131" t="s">
        <v>14</v>
      </c>
      <c r="B12" s="131"/>
      <c r="C12" s="131"/>
      <c r="D12" s="131"/>
      <c r="E12" s="12"/>
      <c r="F12" s="8"/>
      <c r="G12" s="8"/>
      <c r="H12" s="18"/>
      <c r="I12" s="8"/>
      <c r="J12" s="8"/>
      <c r="K12" s="8"/>
      <c r="L12" s="8"/>
      <c r="M12" s="8"/>
      <c r="N12" s="8"/>
      <c r="O12" s="8"/>
      <c r="P12" s="13"/>
      <c r="Q12" s="14"/>
    </row>
    <row r="13" spans="1:17" ht="25.5" customHeight="1" x14ac:dyDescent="0.2">
      <c r="A13" s="6" t="s">
        <v>15</v>
      </c>
      <c r="B13" s="128" t="s">
        <v>16</v>
      </c>
      <c r="C13" s="129"/>
      <c r="D13" s="19"/>
      <c r="E13" s="12"/>
      <c r="F13" s="8"/>
      <c r="G13" s="8"/>
      <c r="H13" s="20"/>
      <c r="I13" s="8"/>
      <c r="J13" s="8"/>
      <c r="K13" s="8"/>
      <c r="L13" s="8"/>
      <c r="M13" s="8"/>
      <c r="N13" s="21"/>
      <c r="O13" s="22"/>
      <c r="P13" s="13"/>
      <c r="Q13" s="23"/>
    </row>
    <row r="14" spans="1:17" ht="26.25" customHeight="1" x14ac:dyDescent="0.2">
      <c r="A14" s="6" t="s">
        <v>17</v>
      </c>
      <c r="B14" s="128"/>
      <c r="C14" s="129"/>
      <c r="D14" s="19"/>
      <c r="E14" s="12"/>
      <c r="F14" s="8"/>
      <c r="G14" s="8"/>
      <c r="H14" s="20"/>
      <c r="I14" s="8"/>
      <c r="J14" s="8"/>
      <c r="K14" s="8"/>
      <c r="L14" s="8"/>
      <c r="M14" s="8"/>
      <c r="N14" s="21"/>
      <c r="O14" s="22"/>
      <c r="P14" s="13"/>
      <c r="Q14" s="23"/>
    </row>
    <row r="15" spans="1:17" ht="31.5" customHeight="1" x14ac:dyDescent="0.2">
      <c r="A15" s="6" t="s">
        <v>18</v>
      </c>
      <c r="B15" s="129"/>
      <c r="C15" s="129"/>
      <c r="D15" s="19">
        <f>D13+D14</f>
        <v>0</v>
      </c>
      <c r="E15" s="24">
        <v>100000</v>
      </c>
      <c r="F15" s="25" t="s">
        <v>19</v>
      </c>
      <c r="G15" s="8"/>
      <c r="H15" s="20"/>
      <c r="I15" s="8"/>
      <c r="J15" s="8"/>
      <c r="K15" s="8"/>
      <c r="L15" s="8"/>
      <c r="M15" s="8"/>
      <c r="N15" s="21"/>
      <c r="O15" s="22"/>
      <c r="P15" s="13"/>
      <c r="Q15" s="14"/>
    </row>
    <row r="16" spans="1:17" ht="28.5" customHeight="1" x14ac:dyDescent="0.2">
      <c r="A16" s="6" t="s">
        <v>20</v>
      </c>
      <c r="B16" s="132"/>
      <c r="C16" s="132"/>
      <c r="D16" s="19">
        <v>0</v>
      </c>
      <c r="E16" s="12"/>
      <c r="F16" s="8"/>
      <c r="G16" s="8"/>
      <c r="H16" s="20"/>
      <c r="I16" s="8"/>
      <c r="J16" s="8"/>
      <c r="K16" s="8"/>
      <c r="L16" s="8"/>
      <c r="M16" s="8"/>
      <c r="N16" s="21"/>
      <c r="O16" s="22"/>
      <c r="P16" s="21"/>
      <c r="Q16" s="14"/>
    </row>
    <row r="17" spans="1:17" ht="22.5" customHeight="1" x14ac:dyDescent="0.2">
      <c r="A17" s="81" t="s">
        <v>101</v>
      </c>
      <c r="B17" s="129"/>
      <c r="C17" s="129"/>
      <c r="D17" s="26">
        <f>D13+D14+D16</f>
        <v>0</v>
      </c>
      <c r="E17" s="24">
        <f>D17*30/100</f>
        <v>0</v>
      </c>
      <c r="F17" s="27" t="s">
        <v>22</v>
      </c>
      <c r="G17" s="8"/>
      <c r="H17" s="20"/>
      <c r="I17" s="8"/>
      <c r="J17" s="8"/>
      <c r="K17" s="8"/>
      <c r="L17" s="8"/>
      <c r="M17" s="8"/>
      <c r="N17" s="21"/>
      <c r="O17" s="22"/>
      <c r="P17" s="13"/>
      <c r="Q17" s="14"/>
    </row>
    <row r="18" spans="1:17" ht="24.75" customHeight="1" x14ac:dyDescent="0.2">
      <c r="A18" s="81" t="s">
        <v>123</v>
      </c>
      <c r="B18" s="129"/>
      <c r="C18" s="129"/>
      <c r="D18" s="28"/>
      <c r="G18" s="8"/>
      <c r="H18" s="20"/>
      <c r="I18" s="8"/>
      <c r="J18" s="8"/>
      <c r="K18" s="8"/>
      <c r="L18" s="8"/>
      <c r="M18" s="8"/>
      <c r="N18" s="21"/>
      <c r="O18" s="22"/>
      <c r="P18" s="13"/>
      <c r="Q18" s="14"/>
    </row>
    <row r="19" spans="1:17" ht="14.25" customHeight="1" x14ac:dyDescent="0.2">
      <c r="A19" s="29" t="s">
        <v>24</v>
      </c>
      <c r="B19" s="129"/>
      <c r="C19" s="129"/>
      <c r="D19" s="30">
        <f>D13+D14+D16+D18</f>
        <v>0</v>
      </c>
      <c r="E19" s="12"/>
      <c r="F19" s="8"/>
      <c r="G19" s="8"/>
      <c r="H19" s="20"/>
      <c r="I19" s="8"/>
      <c r="J19" s="8"/>
      <c r="K19" s="8"/>
      <c r="L19" s="8"/>
      <c r="M19" s="8"/>
      <c r="N19" s="21"/>
      <c r="O19" s="22"/>
      <c r="P19" s="13"/>
      <c r="Q19" s="14"/>
    </row>
    <row r="20" spans="1:17" ht="17.25" customHeight="1" x14ac:dyDescent="0.2">
      <c r="A20" s="6" t="s">
        <v>25</v>
      </c>
      <c r="B20" s="134" t="s">
        <v>26</v>
      </c>
      <c r="C20" s="134"/>
      <c r="D20" s="31"/>
      <c r="E20" s="32"/>
      <c r="F20" s="8"/>
      <c r="G20" s="8"/>
      <c r="H20" s="33"/>
      <c r="I20" s="8"/>
      <c r="J20" s="8"/>
      <c r="K20" s="8"/>
      <c r="L20" s="8"/>
      <c r="M20" s="8"/>
      <c r="N20" s="34"/>
      <c r="O20" s="22"/>
      <c r="P20" s="13"/>
      <c r="Q20" s="14"/>
    </row>
    <row r="21" spans="1:17" ht="12.75" customHeight="1" x14ac:dyDescent="0.2">
      <c r="A21" s="35" t="s">
        <v>27</v>
      </c>
      <c r="B21" s="133" t="str">
        <f>IF(D21&gt;=(20000),"PUNTEGGIO ASSEGNATO","NO PUNTEGGIO")</f>
        <v>NO PUNTEGGIO</v>
      </c>
      <c r="C21" s="133"/>
      <c r="D21" s="36"/>
      <c r="E21" s="37" t="s">
        <v>28</v>
      </c>
      <c r="F21" s="16">
        <v>20000</v>
      </c>
      <c r="G21" s="8"/>
      <c r="H21" s="33"/>
      <c r="I21" s="8"/>
      <c r="J21" s="8"/>
      <c r="K21" s="8"/>
      <c r="L21" s="8"/>
      <c r="M21" s="8"/>
      <c r="N21" s="34"/>
      <c r="O21" s="22"/>
      <c r="P21" s="13"/>
      <c r="Q21" s="14"/>
    </row>
    <row r="22" spans="1:17" ht="12.75" customHeight="1" x14ac:dyDescent="0.2">
      <c r="A22" s="35" t="s">
        <v>29</v>
      </c>
      <c r="B22" s="133" t="str">
        <f>IF(D22&gt;=(20000),"PUNTEGGIO ASSEGNATO","NO PUNTEGGIO")</f>
        <v>NO PUNTEGGIO</v>
      </c>
      <c r="C22" s="133"/>
      <c r="D22" s="36"/>
      <c r="E22" s="37" t="s">
        <v>30</v>
      </c>
      <c r="F22" s="16">
        <v>20000</v>
      </c>
      <c r="G22" s="8"/>
      <c r="H22" s="33"/>
      <c r="I22" s="8"/>
      <c r="J22" s="8"/>
      <c r="K22" s="8"/>
      <c r="L22" s="8"/>
      <c r="M22" s="8"/>
      <c r="N22" s="34"/>
      <c r="O22" s="22"/>
      <c r="P22" s="13"/>
      <c r="Q22" s="14"/>
    </row>
    <row r="23" spans="1:17" ht="12.75" customHeight="1" x14ac:dyDescent="0.2">
      <c r="A23" s="35" t="s">
        <v>31</v>
      </c>
      <c r="B23" s="133" t="str">
        <f>IF(D23&gt;=(30000),"PUNTEGGIO ASSEGNATO","NO PUNTEGGIO")</f>
        <v>NO PUNTEGGIO</v>
      </c>
      <c r="C23" s="133"/>
      <c r="D23" s="36">
        <v>0</v>
      </c>
      <c r="E23" s="37" t="s">
        <v>32</v>
      </c>
      <c r="F23" s="16">
        <v>30000</v>
      </c>
      <c r="G23" s="8"/>
      <c r="H23" s="33"/>
      <c r="I23" s="8"/>
      <c r="J23" s="8"/>
      <c r="K23" s="8"/>
      <c r="L23" s="8"/>
      <c r="M23" s="8"/>
      <c r="N23" s="21"/>
      <c r="O23" s="22"/>
      <c r="P23" s="13"/>
      <c r="Q23" s="14"/>
    </row>
    <row r="24" spans="1:17" ht="12.75" customHeight="1" x14ac:dyDescent="0.2">
      <c r="A24" s="35" t="s">
        <v>33</v>
      </c>
      <c r="B24" s="133" t="str">
        <f>IF(D24&gt;=(30000),"PUNTEGGIO ASSEGNATO","NO PUNTEGGIO")</f>
        <v>NO PUNTEGGIO</v>
      </c>
      <c r="C24" s="133"/>
      <c r="D24" s="36"/>
      <c r="E24" s="37" t="s">
        <v>34</v>
      </c>
      <c r="F24" s="16">
        <v>30000</v>
      </c>
      <c r="G24" s="8"/>
      <c r="H24" s="33"/>
      <c r="I24" s="8"/>
      <c r="J24" s="8"/>
      <c r="K24" s="8"/>
      <c r="L24" s="8"/>
      <c r="M24" s="8"/>
      <c r="N24" s="21"/>
      <c r="O24" s="22"/>
      <c r="P24" s="13"/>
      <c r="Q24" s="14"/>
    </row>
    <row r="25" spans="1:17" ht="12.75" customHeight="1" x14ac:dyDescent="0.2">
      <c r="A25" s="35" t="s">
        <v>35</v>
      </c>
      <c r="B25" s="133" t="str">
        <f>IF(D25&gt;=(30000),"PUNTEGGIO ASSEGNATO","NO PUNTEGGIO")</f>
        <v>NO PUNTEGGIO</v>
      </c>
      <c r="C25" s="133"/>
      <c r="D25" s="36">
        <v>0</v>
      </c>
      <c r="E25" s="37" t="s">
        <v>36</v>
      </c>
      <c r="F25" s="16">
        <v>30000</v>
      </c>
      <c r="G25" s="8"/>
      <c r="H25" s="33"/>
      <c r="I25" s="8"/>
      <c r="J25" s="8"/>
      <c r="K25" s="8"/>
      <c r="L25" s="8"/>
      <c r="M25" s="8"/>
      <c r="N25" s="21"/>
      <c r="O25" s="22"/>
      <c r="P25" s="13"/>
      <c r="Q25" s="14"/>
    </row>
    <row r="26" spans="1:17" ht="12.75" customHeight="1" x14ac:dyDescent="0.2">
      <c r="A26" s="35" t="s">
        <v>37</v>
      </c>
      <c r="B26" s="133" t="str">
        <f>IF(D26&gt;=(10000),"PUNTEGGIO ASSEGNATO","NO PUNTEGGIO")</f>
        <v>NO PUNTEGGIO</v>
      </c>
      <c r="C26" s="133"/>
      <c r="D26" s="36"/>
      <c r="E26" s="37" t="s">
        <v>38</v>
      </c>
      <c r="F26" s="16">
        <v>10000</v>
      </c>
      <c r="G26" s="8"/>
      <c r="H26" s="33"/>
      <c r="I26" s="8"/>
      <c r="J26" s="8"/>
      <c r="K26" s="8"/>
      <c r="L26" s="8"/>
      <c r="M26" s="8"/>
      <c r="N26" s="21"/>
      <c r="O26" s="22"/>
      <c r="P26" s="13"/>
      <c r="Q26" s="14"/>
    </row>
    <row r="27" spans="1:17" ht="12.75" customHeight="1" x14ac:dyDescent="0.2">
      <c r="A27" s="35" t="s">
        <v>39</v>
      </c>
      <c r="B27" s="133" t="str">
        <f>IF(D27&gt;=(60000),"PUNTEGGIO ASSEGNATO","NO PUNTEGGIO")</f>
        <v>NO PUNTEGGIO</v>
      </c>
      <c r="C27" s="133"/>
      <c r="D27" s="36"/>
      <c r="E27" s="37" t="s">
        <v>40</v>
      </c>
      <c r="F27" s="16">
        <v>60000</v>
      </c>
      <c r="G27" s="8"/>
      <c r="H27" s="33"/>
      <c r="I27" s="8"/>
      <c r="J27" s="8"/>
      <c r="K27" s="8"/>
      <c r="L27" s="8"/>
      <c r="M27" s="8"/>
      <c r="N27" s="21"/>
      <c r="O27" s="22"/>
      <c r="P27" s="13"/>
      <c r="Q27" s="14"/>
    </row>
    <row r="28" spans="1:17" ht="12.75" customHeight="1" x14ac:dyDescent="0.2">
      <c r="A28" s="72" t="s">
        <v>73</v>
      </c>
      <c r="B28" s="133" t="str">
        <f>IF(D28&gt;(F28),"PUNTEGGIO ASSEGNATO","NO PUNTEGGIO")</f>
        <v>NO PUNTEGGIO</v>
      </c>
      <c r="C28" s="133"/>
      <c r="D28" s="73">
        <v>-5</v>
      </c>
      <c r="E28" s="37" t="s">
        <v>77</v>
      </c>
      <c r="F28" s="16">
        <v>-1</v>
      </c>
      <c r="G28" s="8"/>
      <c r="H28" s="33"/>
      <c r="I28" s="8"/>
      <c r="J28" s="8"/>
      <c r="K28" s="8"/>
      <c r="L28" s="8"/>
      <c r="M28" s="8"/>
      <c r="N28" s="21"/>
      <c r="O28" s="22"/>
      <c r="P28" s="13"/>
      <c r="Q28" s="14"/>
    </row>
    <row r="29" spans="1:17" ht="12.75" customHeight="1" x14ac:dyDescent="0.2">
      <c r="A29" s="72" t="s">
        <v>74</v>
      </c>
      <c r="B29" s="133" t="str">
        <f>IF(D29&gt;=(F29),"PUNTEGGIO ASSEGNATO","NO PUNTEGGIO")</f>
        <v>NO PUNTEGGIO</v>
      </c>
      <c r="C29" s="133"/>
      <c r="D29" s="36">
        <v>0</v>
      </c>
      <c r="E29" s="37" t="s">
        <v>76</v>
      </c>
      <c r="F29" s="16">
        <v>2</v>
      </c>
      <c r="G29" s="8"/>
      <c r="H29" s="33"/>
      <c r="I29" s="8"/>
      <c r="J29" s="8"/>
      <c r="K29" s="8"/>
      <c r="L29" s="8"/>
      <c r="M29" s="8"/>
      <c r="N29" s="21"/>
      <c r="O29" s="22"/>
      <c r="P29" s="13"/>
      <c r="Q29" s="14"/>
    </row>
    <row r="30" spans="1:17" ht="12.75" customHeight="1" x14ac:dyDescent="0.2">
      <c r="A30" s="72" t="s">
        <v>75</v>
      </c>
      <c r="B30" s="133" t="str">
        <f>IF(D30&gt;=(F30),"PUNTEGGIO ASSEGNATO","NO PUNTEGGIO")</f>
        <v>NO PUNTEGGIO</v>
      </c>
      <c r="C30" s="133"/>
      <c r="D30" s="36">
        <v>0</v>
      </c>
      <c r="E30" s="37" t="s">
        <v>78</v>
      </c>
      <c r="F30" s="16">
        <v>0.01</v>
      </c>
      <c r="G30" s="8"/>
      <c r="H30" s="33"/>
      <c r="I30" s="8"/>
      <c r="J30" s="8"/>
      <c r="K30" s="8"/>
      <c r="L30" s="8"/>
      <c r="M30" s="8"/>
      <c r="N30" s="21"/>
      <c r="O30" s="22"/>
      <c r="P30" s="13"/>
      <c r="Q30" s="14"/>
    </row>
    <row r="31" spans="1:17" ht="39.75" customHeight="1" x14ac:dyDescent="0.2">
      <c r="A31" s="38" t="s">
        <v>104</v>
      </c>
      <c r="B31" s="137"/>
      <c r="C31" s="137"/>
      <c r="D31" s="19"/>
      <c r="E31" s="12"/>
      <c r="F31" s="39" t="s">
        <v>42</v>
      </c>
      <c r="G31" s="8"/>
      <c r="H31" s="20"/>
      <c r="I31" s="8"/>
      <c r="J31" s="8"/>
      <c r="K31" s="8"/>
      <c r="L31" s="8"/>
      <c r="M31" s="8"/>
      <c r="N31" s="21"/>
      <c r="O31" s="22"/>
      <c r="P31" s="13"/>
      <c r="Q31" s="14"/>
    </row>
    <row r="32" spans="1:17" ht="18" customHeight="1" x14ac:dyDescent="0.2">
      <c r="A32" s="38" t="s">
        <v>43</v>
      </c>
      <c r="B32" s="129"/>
      <c r="C32" s="129"/>
      <c r="D32" s="19">
        <v>0</v>
      </c>
      <c r="E32" s="12"/>
      <c r="F32" s="8"/>
      <c r="G32" s="8"/>
      <c r="H32" s="20"/>
      <c r="I32" s="8"/>
      <c r="J32" s="8"/>
      <c r="K32" s="8"/>
      <c r="L32" s="8"/>
      <c r="M32" s="8"/>
      <c r="N32" s="21"/>
      <c r="O32" s="22"/>
      <c r="P32" s="13"/>
      <c r="Q32" s="14"/>
    </row>
    <row r="33" spans="1:17" ht="24" customHeight="1" x14ac:dyDescent="0.2">
      <c r="A33" s="38" t="s">
        <v>102</v>
      </c>
      <c r="B33" s="129"/>
      <c r="C33" s="129"/>
      <c r="D33" s="26">
        <f>D21+D22+D23+D24+D25+D26+D27+D31</f>
        <v>0</v>
      </c>
      <c r="E33" s="12"/>
      <c r="F33" s="8"/>
      <c r="G33" s="8"/>
      <c r="H33" s="20"/>
      <c r="I33" s="8"/>
      <c r="J33" s="8"/>
      <c r="K33" s="8"/>
      <c r="L33" s="8"/>
      <c r="M33" s="8"/>
      <c r="N33" s="21"/>
      <c r="O33" s="22"/>
      <c r="P33" s="13"/>
      <c r="Q33" s="14"/>
    </row>
    <row r="34" spans="1:17" ht="18" customHeight="1" x14ac:dyDescent="0.2">
      <c r="A34" s="40" t="s">
        <v>45</v>
      </c>
      <c r="B34" s="129"/>
      <c r="C34" s="129"/>
      <c r="D34" s="41">
        <f>D32+D18</f>
        <v>0</v>
      </c>
      <c r="E34" s="12"/>
      <c r="F34" s="8"/>
      <c r="G34" s="8"/>
      <c r="H34" s="20"/>
      <c r="I34" s="8"/>
      <c r="J34" s="8"/>
      <c r="K34" s="8"/>
      <c r="L34" s="8"/>
      <c r="M34" s="8"/>
      <c r="N34" s="21"/>
      <c r="O34" s="22"/>
      <c r="P34" s="13"/>
      <c r="Q34" s="14"/>
    </row>
    <row r="35" spans="1:17" ht="17.25" customHeight="1" x14ac:dyDescent="0.2">
      <c r="A35" s="40" t="s">
        <v>46</v>
      </c>
      <c r="B35" s="138"/>
      <c r="C35" s="138"/>
      <c r="D35" s="30">
        <f>D33+D34+D14</f>
        <v>0</v>
      </c>
      <c r="E35" s="42"/>
      <c r="F35" s="16"/>
      <c r="G35" s="8"/>
      <c r="H35" s="43"/>
      <c r="I35" s="8"/>
      <c r="J35" s="8"/>
      <c r="K35" s="8"/>
      <c r="L35" s="8"/>
      <c r="M35" s="8"/>
      <c r="N35" s="21"/>
      <c r="O35" s="22"/>
      <c r="P35" s="13"/>
      <c r="Q35" s="14"/>
    </row>
    <row r="36" spans="1:17" ht="7.5" customHeight="1" x14ac:dyDescent="0.2">
      <c r="A36" s="135"/>
      <c r="B36" s="135"/>
      <c r="C36" s="135"/>
      <c r="D36" s="135"/>
      <c r="E36" s="12"/>
      <c r="F36" s="8"/>
      <c r="G36" s="8"/>
      <c r="H36" s="22"/>
      <c r="I36" s="22"/>
      <c r="J36" s="22"/>
      <c r="K36" s="22"/>
      <c r="L36" s="22"/>
      <c r="M36" s="22"/>
      <c r="N36" s="21"/>
      <c r="O36" s="22"/>
      <c r="P36" s="13"/>
      <c r="Q36" s="14"/>
    </row>
    <row r="37" spans="1:17" s="13" customFormat="1" ht="63" hidden="1" customHeight="1" x14ac:dyDescent="0.2">
      <c r="A37" s="136" t="s">
        <v>47</v>
      </c>
      <c r="B37" s="136"/>
      <c r="C37" s="136"/>
      <c r="D37" s="136"/>
      <c r="E37" s="37"/>
      <c r="F37" s="9"/>
      <c r="G37" s="9"/>
      <c r="H37" s="22"/>
      <c r="I37" s="22"/>
      <c r="J37" s="22"/>
      <c r="K37" s="22"/>
      <c r="L37" s="22"/>
      <c r="M37" s="22"/>
      <c r="N37" s="21"/>
      <c r="O37" s="22"/>
    </row>
    <row r="38" spans="1:17" ht="63" hidden="1" customHeight="1" x14ac:dyDescent="0.2">
      <c r="A38" s="11" t="s">
        <v>48</v>
      </c>
      <c r="B38" s="11"/>
      <c r="C38" s="11"/>
      <c r="D38" s="19"/>
      <c r="E38" s="12"/>
      <c r="F38" s="8"/>
      <c r="G38" s="8"/>
      <c r="H38" s="22"/>
      <c r="I38" s="22"/>
      <c r="J38" s="22"/>
      <c r="K38" s="22"/>
      <c r="L38" s="22"/>
      <c r="M38" s="22"/>
      <c r="N38" s="21"/>
      <c r="O38" s="22"/>
      <c r="P38" s="13"/>
      <c r="Q38" s="14"/>
    </row>
    <row r="39" spans="1:17" ht="63" hidden="1" customHeight="1" x14ac:dyDescent="0.2">
      <c r="A39" s="11" t="s">
        <v>49</v>
      </c>
      <c r="B39" s="11"/>
      <c r="C39" s="11"/>
      <c r="D39" s="19"/>
      <c r="E39" s="12"/>
      <c r="F39" s="8"/>
      <c r="G39" s="8"/>
      <c r="H39" s="22"/>
      <c r="I39" s="22"/>
      <c r="J39" s="22"/>
      <c r="K39" s="22"/>
      <c r="L39" s="22"/>
      <c r="M39" s="22"/>
      <c r="N39" s="21"/>
      <c r="O39" s="22"/>
      <c r="P39" s="13"/>
      <c r="Q39" s="14"/>
    </row>
    <row r="40" spans="1:17" ht="63" hidden="1" customHeight="1" x14ac:dyDescent="0.2">
      <c r="A40" s="11" t="s">
        <v>20</v>
      </c>
      <c r="B40" s="11"/>
      <c r="C40" s="11"/>
      <c r="D40" s="19"/>
      <c r="E40" s="12"/>
      <c r="F40" s="8"/>
      <c r="G40" s="8"/>
      <c r="H40" s="22"/>
      <c r="I40" s="22"/>
      <c r="J40" s="22"/>
      <c r="K40" s="22"/>
      <c r="L40" s="22"/>
      <c r="M40" s="22"/>
      <c r="N40" s="21"/>
      <c r="O40" s="22"/>
      <c r="P40" s="13"/>
      <c r="Q40" s="14"/>
    </row>
    <row r="41" spans="1:17" ht="63" hidden="1" customHeight="1" x14ac:dyDescent="0.2">
      <c r="A41" s="11" t="s">
        <v>21</v>
      </c>
      <c r="B41" s="11"/>
      <c r="C41" s="11"/>
      <c r="D41" s="44"/>
      <c r="E41" s="12"/>
      <c r="F41" s="8"/>
      <c r="G41" s="8"/>
      <c r="H41" s="22"/>
      <c r="I41" s="22"/>
      <c r="J41" s="22"/>
      <c r="K41" s="22"/>
      <c r="L41" s="22"/>
      <c r="M41" s="22"/>
      <c r="N41" s="21"/>
      <c r="O41" s="22"/>
      <c r="P41" s="13"/>
      <c r="Q41" s="14"/>
    </row>
    <row r="42" spans="1:17" ht="63" hidden="1" customHeight="1" x14ac:dyDescent="0.2">
      <c r="A42" s="15" t="s">
        <v>25</v>
      </c>
      <c r="B42" s="11"/>
      <c r="C42" s="11"/>
      <c r="D42" s="45"/>
      <c r="E42" s="12"/>
      <c r="F42" s="8"/>
      <c r="G42" s="8"/>
      <c r="H42" s="22"/>
      <c r="I42" s="22"/>
      <c r="J42" s="22"/>
      <c r="K42" s="22"/>
      <c r="L42" s="22"/>
      <c r="M42" s="22"/>
      <c r="N42" s="21"/>
      <c r="O42" s="22"/>
      <c r="P42" s="13"/>
      <c r="Q42" s="14"/>
    </row>
    <row r="43" spans="1:17" ht="63" hidden="1" customHeight="1" x14ac:dyDescent="0.2">
      <c r="A43" s="46" t="s">
        <v>28</v>
      </c>
      <c r="B43" s="11"/>
      <c r="C43" s="11"/>
      <c r="D43" s="36"/>
      <c r="E43" s="15" t="s">
        <v>28</v>
      </c>
      <c r="F43" s="8"/>
      <c r="G43" s="8"/>
      <c r="H43" s="22"/>
      <c r="I43" s="22"/>
      <c r="J43" s="22"/>
      <c r="K43" s="22"/>
      <c r="L43" s="22"/>
      <c r="M43" s="22"/>
      <c r="N43" s="34"/>
      <c r="O43" s="22"/>
      <c r="P43" s="13"/>
      <c r="Q43" s="14"/>
    </row>
    <row r="44" spans="1:17" ht="63" hidden="1" customHeight="1" x14ac:dyDescent="0.2">
      <c r="A44" s="46" t="s">
        <v>30</v>
      </c>
      <c r="B44" s="11"/>
      <c r="C44" s="11"/>
      <c r="D44" s="36"/>
      <c r="E44" s="15" t="s">
        <v>30</v>
      </c>
      <c r="F44" s="8"/>
      <c r="G44" s="8"/>
      <c r="H44" s="22"/>
      <c r="I44" s="22"/>
      <c r="J44" s="22"/>
      <c r="K44" s="22"/>
      <c r="L44" s="22"/>
      <c r="M44" s="22"/>
      <c r="N44" s="34"/>
      <c r="O44" s="22"/>
      <c r="P44" s="13"/>
      <c r="Q44" s="14"/>
    </row>
    <row r="45" spans="1:17" ht="63" hidden="1" customHeight="1" x14ac:dyDescent="0.2">
      <c r="A45" s="46" t="s">
        <v>32</v>
      </c>
      <c r="B45" s="11"/>
      <c r="C45" s="11"/>
      <c r="D45" s="19"/>
      <c r="E45" s="15" t="s">
        <v>32</v>
      </c>
      <c r="F45" s="8"/>
      <c r="G45" s="8"/>
      <c r="H45" s="22"/>
      <c r="I45" s="22"/>
      <c r="J45" s="22"/>
      <c r="K45" s="22"/>
      <c r="L45" s="22"/>
      <c r="M45" s="22"/>
      <c r="N45" s="21"/>
      <c r="O45" s="22"/>
      <c r="P45" s="13"/>
      <c r="Q45" s="14"/>
    </row>
    <row r="46" spans="1:17" ht="63" hidden="1" customHeight="1" x14ac:dyDescent="0.2">
      <c r="A46" s="46" t="s">
        <v>34</v>
      </c>
      <c r="B46" s="11"/>
      <c r="C46" s="11"/>
      <c r="D46" s="19"/>
      <c r="E46" s="15" t="s">
        <v>34</v>
      </c>
      <c r="F46" s="8"/>
      <c r="G46" s="8"/>
      <c r="H46" s="22"/>
      <c r="I46" s="22"/>
      <c r="J46" s="22"/>
      <c r="K46" s="22"/>
      <c r="L46" s="22"/>
      <c r="M46" s="22"/>
      <c r="N46" s="21"/>
      <c r="O46" s="22"/>
      <c r="P46" s="13"/>
      <c r="Q46" s="14"/>
    </row>
    <row r="47" spans="1:17" ht="63" hidden="1" customHeight="1" x14ac:dyDescent="0.2">
      <c r="A47" s="46" t="s">
        <v>36</v>
      </c>
      <c r="B47" s="11"/>
      <c r="C47" s="11"/>
      <c r="D47" s="19"/>
      <c r="E47" s="15" t="s">
        <v>36</v>
      </c>
      <c r="F47" s="8"/>
      <c r="G47" s="8"/>
      <c r="H47" s="22"/>
      <c r="I47" s="22"/>
      <c r="J47" s="22"/>
      <c r="K47" s="22"/>
      <c r="L47" s="22"/>
      <c r="M47" s="22"/>
      <c r="N47" s="21"/>
      <c r="O47" s="22"/>
      <c r="P47" s="13"/>
      <c r="Q47" s="14"/>
    </row>
    <row r="48" spans="1:17" ht="63" hidden="1" customHeight="1" x14ac:dyDescent="0.2">
      <c r="A48" s="46" t="s">
        <v>38</v>
      </c>
      <c r="B48" s="11"/>
      <c r="C48" s="11"/>
      <c r="D48" s="19"/>
      <c r="E48" s="15" t="s">
        <v>38</v>
      </c>
      <c r="F48" s="8"/>
      <c r="G48" s="8"/>
      <c r="H48" s="22"/>
      <c r="I48" s="22"/>
      <c r="J48" s="22"/>
      <c r="K48" s="22"/>
      <c r="L48" s="22"/>
      <c r="M48" s="22"/>
      <c r="N48" s="21"/>
      <c r="O48" s="22"/>
      <c r="P48" s="13"/>
      <c r="Q48" s="14"/>
    </row>
    <row r="49" spans="1:17" ht="63" hidden="1" customHeight="1" x14ac:dyDescent="0.2">
      <c r="A49" s="46" t="s">
        <v>40</v>
      </c>
      <c r="B49" s="11"/>
      <c r="C49" s="11"/>
      <c r="D49" s="19"/>
      <c r="E49" s="15" t="s">
        <v>40</v>
      </c>
      <c r="F49" s="8"/>
      <c r="G49" s="8"/>
      <c r="H49" s="22"/>
      <c r="I49" s="22"/>
      <c r="J49" s="22"/>
      <c r="K49" s="22"/>
      <c r="L49" s="22"/>
      <c r="M49" s="22"/>
      <c r="N49" s="21"/>
      <c r="O49" s="22"/>
      <c r="P49" s="13"/>
      <c r="Q49" s="14"/>
    </row>
    <row r="50" spans="1:17" ht="63" hidden="1" customHeight="1" x14ac:dyDescent="0.2">
      <c r="A50" s="15" t="s">
        <v>50</v>
      </c>
      <c r="B50" s="11"/>
      <c r="C50" s="11"/>
      <c r="D50" s="19"/>
      <c r="E50" s="12"/>
      <c r="F50" s="8"/>
      <c r="G50" s="8"/>
      <c r="H50" s="22"/>
      <c r="I50" s="22"/>
      <c r="J50" s="22"/>
      <c r="K50" s="22"/>
      <c r="L50" s="22"/>
      <c r="M50" s="22"/>
      <c r="N50" s="21"/>
      <c r="O50" s="22"/>
      <c r="P50" s="13"/>
      <c r="Q50" s="14"/>
    </row>
    <row r="51" spans="1:17" ht="63" hidden="1" customHeight="1" x14ac:dyDescent="0.2">
      <c r="A51" s="15" t="s">
        <v>51</v>
      </c>
      <c r="B51" s="11"/>
      <c r="C51" s="11"/>
      <c r="D51" s="44"/>
      <c r="E51" s="12"/>
      <c r="F51" s="8"/>
      <c r="G51" s="8"/>
      <c r="H51" s="22"/>
      <c r="I51" s="22"/>
      <c r="J51" s="22"/>
      <c r="K51" s="22"/>
      <c r="L51" s="22"/>
      <c r="M51" s="22"/>
      <c r="N51" s="21"/>
      <c r="O51" s="22"/>
      <c r="P51" s="13"/>
      <c r="Q51" s="14"/>
    </row>
    <row r="52" spans="1:17" ht="63" hidden="1" customHeight="1" x14ac:dyDescent="0.2">
      <c r="A52" s="47"/>
      <c r="B52" s="47"/>
      <c r="C52" s="47"/>
      <c r="D52" s="48"/>
      <c r="E52" s="12"/>
      <c r="F52" s="8"/>
      <c r="G52" s="8"/>
      <c r="H52" s="22"/>
      <c r="I52" s="22"/>
      <c r="J52" s="22"/>
      <c r="K52" s="22"/>
      <c r="L52" s="22"/>
      <c r="M52" s="22"/>
      <c r="N52" s="21"/>
      <c r="O52" s="22"/>
      <c r="P52" s="13"/>
      <c r="Q52" s="14"/>
    </row>
    <row r="53" spans="1:17" ht="19.5" customHeight="1" x14ac:dyDescent="0.2">
      <c r="A53" s="14"/>
      <c r="B53" s="14"/>
      <c r="C53" s="14"/>
      <c r="D53" s="23"/>
      <c r="E53" s="13"/>
      <c r="F53" s="13"/>
      <c r="G53" s="13"/>
      <c r="H53" s="13"/>
      <c r="I53" s="13"/>
      <c r="J53" s="13"/>
      <c r="K53" s="13"/>
      <c r="L53" s="13"/>
      <c r="M53" s="13"/>
      <c r="N53" s="21"/>
      <c r="O53" s="22"/>
      <c r="P53" s="13"/>
      <c r="Q53" s="14"/>
    </row>
    <row r="54" spans="1:17" ht="19.5" customHeight="1" x14ac:dyDescent="0.2">
      <c r="A54" s="232" t="s">
        <v>124</v>
      </c>
      <c r="B54" s="233"/>
      <c r="C54" s="233"/>
      <c r="D54" s="233"/>
      <c r="E54" s="233"/>
      <c r="F54" s="233"/>
      <c r="G54" s="233"/>
      <c r="H54" s="234"/>
      <c r="I54" s="13"/>
      <c r="J54" s="13"/>
      <c r="K54" s="13"/>
      <c r="L54" s="13"/>
      <c r="M54" s="13"/>
      <c r="N54" s="21"/>
      <c r="O54" s="22"/>
      <c r="P54" s="13"/>
      <c r="Q54" s="14"/>
    </row>
    <row r="55" spans="1:17" ht="19.5" customHeight="1" x14ac:dyDescent="0.2">
      <c r="A55" s="235"/>
      <c r="B55" s="236"/>
      <c r="C55" s="236"/>
      <c r="D55" s="236"/>
      <c r="E55" s="236"/>
      <c r="F55" s="236"/>
      <c r="G55" s="236"/>
      <c r="H55" s="237"/>
      <c r="I55" s="13"/>
      <c r="J55" s="13"/>
      <c r="K55" s="13"/>
      <c r="L55" s="13"/>
      <c r="M55" s="13"/>
      <c r="N55" s="21"/>
      <c r="O55" s="22"/>
      <c r="P55" s="13"/>
      <c r="Q55" s="14"/>
    </row>
    <row r="56" spans="1:17" ht="19.5" customHeight="1" x14ac:dyDescent="0.2">
      <c r="D56" s="1"/>
      <c r="E56" s="1"/>
      <c r="F56" s="1"/>
      <c r="G56" s="1"/>
      <c r="H56" s="1"/>
      <c r="I56" s="13"/>
      <c r="J56" s="13"/>
      <c r="K56" s="13"/>
      <c r="L56" s="13"/>
      <c r="M56" s="13"/>
      <c r="N56" s="21"/>
      <c r="O56" s="22"/>
      <c r="P56" s="13"/>
      <c r="Q56" s="14"/>
    </row>
    <row r="57" spans="1:17" ht="19.5" customHeight="1" x14ac:dyDescent="0.2">
      <c r="D57" s="1"/>
      <c r="E57" s="1"/>
      <c r="F57" s="1"/>
      <c r="G57" s="1"/>
      <c r="H57" s="1"/>
      <c r="I57" s="13"/>
      <c r="J57" s="13"/>
      <c r="K57" s="13"/>
      <c r="L57" s="13"/>
      <c r="M57" s="13"/>
      <c r="N57" s="21"/>
      <c r="O57" s="22"/>
      <c r="P57" s="13"/>
      <c r="Q57" s="14"/>
    </row>
    <row r="58" spans="1:17" ht="64.5" customHeight="1" x14ac:dyDescent="0.2">
      <c r="D58" s="1"/>
      <c r="E58" s="1"/>
      <c r="F58" s="1"/>
      <c r="G58" s="1"/>
      <c r="H58" s="1"/>
    </row>
    <row r="59" spans="1:17" ht="19.5" customHeight="1" x14ac:dyDescent="0.2">
      <c r="D59" s="1"/>
      <c r="E59" s="1"/>
      <c r="F59" s="1"/>
      <c r="G59" s="1"/>
      <c r="H59" s="1"/>
    </row>
    <row r="60" spans="1:17" ht="19.5" customHeight="1" x14ac:dyDescent="0.2">
      <c r="D60" s="1"/>
      <c r="E60" s="1"/>
      <c r="F60" s="1"/>
      <c r="G60" s="1"/>
      <c r="H60" s="1"/>
    </row>
    <row r="61" spans="1:17" ht="19.5" customHeight="1" x14ac:dyDescent="0.2">
      <c r="D61" s="1"/>
      <c r="E61" s="1"/>
      <c r="F61" s="1"/>
      <c r="G61" s="1"/>
      <c r="H61" s="1"/>
    </row>
    <row r="62" spans="1:17" ht="19.5" customHeight="1" x14ac:dyDescent="0.2">
      <c r="D62" s="1"/>
      <c r="E62" s="1"/>
      <c r="F62" s="1"/>
      <c r="G62" s="1"/>
      <c r="H62" s="1"/>
    </row>
  </sheetData>
  <sheetProtection selectLockedCells="1" selectUnlockedCells="1"/>
  <mergeCells count="39">
    <mergeCell ref="A54:H55"/>
    <mergeCell ref="A36:D36"/>
    <mergeCell ref="A37:D37"/>
    <mergeCell ref="B27:C27"/>
    <mergeCell ref="B31:C31"/>
    <mergeCell ref="B33:C33"/>
    <mergeCell ref="B34:C34"/>
    <mergeCell ref="B35:C35"/>
    <mergeCell ref="B15:C15"/>
    <mergeCell ref="B16:C16"/>
    <mergeCell ref="B17:C17"/>
    <mergeCell ref="B32:C32"/>
    <mergeCell ref="B28:C28"/>
    <mergeCell ref="B29:C29"/>
    <mergeCell ref="B30:C30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0:D10"/>
    <mergeCell ref="B11:D11"/>
    <mergeCell ref="A12:D12"/>
    <mergeCell ref="B13:C13"/>
    <mergeCell ref="B14:C14"/>
    <mergeCell ref="B5:D5"/>
    <mergeCell ref="B6:D6"/>
    <mergeCell ref="B7:D7"/>
    <mergeCell ref="B8:D8"/>
    <mergeCell ref="B9:D9"/>
    <mergeCell ref="B1:D1"/>
    <mergeCell ref="P1:Q1"/>
    <mergeCell ref="B2:D2"/>
    <mergeCell ref="B3:D3"/>
    <mergeCell ref="B4:D4"/>
  </mergeCells>
  <conditionalFormatting sqref="B21:C30">
    <cfRule type="cellIs" dxfId="54" priority="29" stopIfTrue="1" operator="equal">
      <formula>"punteggio assegnato"</formula>
    </cfRule>
  </conditionalFormatting>
  <conditionalFormatting sqref="D43:D44 D21">
    <cfRule type="cellIs" dxfId="53" priority="9" stopIfTrue="1" operator="lessThan">
      <formula>$F$21</formula>
    </cfRule>
  </conditionalFormatting>
  <conditionalFormatting sqref="D22">
    <cfRule type="cellIs" dxfId="52" priority="8" stopIfTrue="1" operator="lessThan">
      <formula>$F$22</formula>
    </cfRule>
  </conditionalFormatting>
  <conditionalFormatting sqref="D23">
    <cfRule type="cellIs" dxfId="51" priority="7" stopIfTrue="1" operator="lessThan">
      <formula>$F$23</formula>
    </cfRule>
  </conditionalFormatting>
  <conditionalFormatting sqref="D24">
    <cfRule type="cellIs" dxfId="50" priority="6" stopIfTrue="1" operator="lessThan">
      <formula>$F$24</formula>
    </cfRule>
  </conditionalFormatting>
  <conditionalFormatting sqref="D25">
    <cfRule type="cellIs" dxfId="49" priority="5" stopIfTrue="1" operator="lessThan">
      <formula>$F$25</formula>
    </cfRule>
  </conditionalFormatting>
  <conditionalFormatting sqref="D27:D30">
    <cfRule type="cellIs" dxfId="48" priority="4" stopIfTrue="1" operator="lessThanOrEqual">
      <formula>$F$27</formula>
    </cfRule>
  </conditionalFormatting>
  <conditionalFormatting sqref="D26">
    <cfRule type="cellIs" dxfId="47" priority="3" stopIfTrue="1" operator="lessThan">
      <formula>$F$26</formula>
    </cfRule>
  </conditionalFormatting>
  <printOptions horizontalCentered="1"/>
  <pageMargins left="0.23622047244094491" right="0.19685039370078741" top="0.47244094488188981" bottom="0.98425196850393704" header="0.23622047244094491" footer="0.51181102362204722"/>
  <pageSetup paperSize="9" scale="8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R94"/>
  <sheetViews>
    <sheetView workbookViewId="0">
      <selection activeCell="A75" sqref="A75"/>
    </sheetView>
  </sheetViews>
  <sheetFormatPr defaultRowHeight="19.5" customHeight="1" x14ac:dyDescent="0.2"/>
  <cols>
    <col min="1" max="1" width="51.140625" style="1" customWidth="1"/>
    <col min="2" max="2" width="21.5703125" style="1" customWidth="1"/>
    <col min="3" max="3" width="18" style="1" customWidth="1"/>
    <col min="4" max="4" width="19.85546875" style="2" customWidth="1"/>
    <col min="5" max="5" width="13" style="3" customWidth="1"/>
    <col min="6" max="6" width="14.28515625" style="3" customWidth="1"/>
    <col min="7" max="7" width="3.42578125" style="3" customWidth="1"/>
    <col min="8" max="8" width="21.42578125" style="3" customWidth="1"/>
    <col min="9" max="9" width="10.5703125" style="3" customWidth="1"/>
    <col min="10" max="10" width="9.140625" style="3"/>
    <col min="11" max="11" width="10.7109375" style="3" customWidth="1"/>
    <col min="12" max="12" width="9.28515625" style="3" customWidth="1"/>
    <col min="13" max="13" width="0" style="3" hidden="1" customWidth="1"/>
    <col min="14" max="14" width="17" style="4" customWidth="1"/>
    <col min="15" max="15" width="12.28515625" style="5" customWidth="1"/>
    <col min="16" max="16" width="12.140625" style="3" customWidth="1"/>
    <col min="17" max="17" width="19.42578125" style="1" customWidth="1"/>
    <col min="18" max="18" width="12" style="1" customWidth="1"/>
    <col min="19" max="16384" width="9.140625" style="1"/>
  </cols>
  <sheetData>
    <row r="1" spans="1:17" ht="12.75" customHeight="1" x14ac:dyDescent="0.2">
      <c r="A1" s="6" t="s">
        <v>0</v>
      </c>
      <c r="B1" s="123">
        <f>ASSEGNAZIONE!B1</f>
        <v>0</v>
      </c>
      <c r="C1" s="123"/>
      <c r="D1" s="123"/>
      <c r="E1" s="7" t="s">
        <v>1</v>
      </c>
      <c r="F1" s="8"/>
      <c r="G1" s="8"/>
      <c r="H1" s="9"/>
      <c r="I1" s="9"/>
      <c r="J1" s="9"/>
      <c r="K1" s="9"/>
      <c r="L1" s="9"/>
      <c r="M1" s="9"/>
      <c r="N1" s="9"/>
      <c r="O1" s="9"/>
      <c r="P1" s="121"/>
      <c r="Q1" s="121"/>
    </row>
    <row r="2" spans="1:17" ht="12.75" customHeight="1" x14ac:dyDescent="0.2">
      <c r="A2" s="6" t="s">
        <v>2</v>
      </c>
      <c r="B2" s="123">
        <f>ASSEGNAZIONE!B2</f>
        <v>0</v>
      </c>
      <c r="C2" s="123"/>
      <c r="D2" s="123"/>
      <c r="E2" s="12"/>
      <c r="F2" s="8"/>
      <c r="G2" s="8"/>
      <c r="H2" s="8"/>
      <c r="I2" s="8"/>
      <c r="J2" s="8"/>
      <c r="K2" s="8"/>
      <c r="L2" s="8"/>
      <c r="M2" s="8"/>
      <c r="N2" s="8"/>
      <c r="O2" s="8"/>
      <c r="P2" s="13"/>
      <c r="Q2" s="14"/>
    </row>
    <row r="3" spans="1:17" ht="12.75" customHeight="1" x14ac:dyDescent="0.2">
      <c r="A3" s="6" t="s">
        <v>3</v>
      </c>
      <c r="B3" s="123">
        <f>ASSEGNAZIONE!B3</f>
        <v>0</v>
      </c>
      <c r="C3" s="123"/>
      <c r="D3" s="123"/>
      <c r="E3" s="12"/>
      <c r="F3" s="8"/>
      <c r="G3" s="8"/>
      <c r="H3" s="8"/>
      <c r="I3" s="8"/>
      <c r="J3" s="8"/>
      <c r="K3" s="8"/>
      <c r="L3" s="8"/>
      <c r="M3" s="8"/>
      <c r="N3" s="8"/>
      <c r="O3" s="8"/>
      <c r="P3" s="13"/>
      <c r="Q3" s="14"/>
    </row>
    <row r="4" spans="1:17" ht="12.75" customHeight="1" x14ac:dyDescent="0.2">
      <c r="A4" s="6" t="s">
        <v>4</v>
      </c>
      <c r="B4" s="123">
        <f>ASSEGNAZIONE!B4</f>
        <v>0</v>
      </c>
      <c r="C4" s="123"/>
      <c r="D4" s="123"/>
      <c r="E4" s="12"/>
      <c r="F4" s="8"/>
      <c r="G4" s="8"/>
      <c r="H4" s="8"/>
      <c r="I4" s="8"/>
      <c r="J4" s="8"/>
      <c r="K4" s="8"/>
      <c r="L4" s="8"/>
      <c r="M4" s="8"/>
      <c r="N4" s="8"/>
      <c r="O4" s="8"/>
      <c r="P4" s="13"/>
      <c r="Q4" s="14"/>
    </row>
    <row r="5" spans="1:17" ht="12.75" customHeight="1" x14ac:dyDescent="0.2">
      <c r="A5" s="6" t="s">
        <v>5</v>
      </c>
      <c r="B5" s="123">
        <f>ASSEGNAZIONE!B5</f>
        <v>0</v>
      </c>
      <c r="C5" s="123"/>
      <c r="D5" s="123"/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13"/>
      <c r="Q5" s="14"/>
    </row>
    <row r="6" spans="1:17" ht="12.75" customHeight="1" x14ac:dyDescent="0.2">
      <c r="A6" s="6" t="s">
        <v>6</v>
      </c>
      <c r="B6" s="123">
        <f>ASSEGNAZIONE!B6</f>
        <v>0</v>
      </c>
      <c r="C6" s="123"/>
      <c r="D6" s="123"/>
      <c r="E6" s="12"/>
      <c r="F6" s="8"/>
      <c r="G6" s="8"/>
      <c r="H6" s="8"/>
      <c r="I6" s="8"/>
      <c r="J6" s="8"/>
      <c r="K6" s="8"/>
      <c r="L6" s="8"/>
      <c r="M6" s="8"/>
      <c r="N6" s="8"/>
      <c r="O6" s="8"/>
      <c r="P6" s="13"/>
      <c r="Q6" s="14"/>
    </row>
    <row r="7" spans="1:17" ht="64.5" customHeight="1" x14ac:dyDescent="0.2">
      <c r="A7" s="6" t="s">
        <v>7</v>
      </c>
      <c r="B7" s="123">
        <f>ASSEGNAZIONE!B7</f>
        <v>0</v>
      </c>
      <c r="C7" s="123"/>
      <c r="D7" s="123"/>
      <c r="E7" s="12"/>
      <c r="F7" s="8"/>
      <c r="G7" s="8"/>
      <c r="H7" s="70"/>
      <c r="I7" s="8"/>
      <c r="J7" s="8"/>
      <c r="K7" s="8"/>
      <c r="L7" s="8"/>
      <c r="M7" s="8"/>
      <c r="N7" s="8"/>
      <c r="O7" s="8"/>
      <c r="P7" s="13"/>
      <c r="Q7" s="13"/>
    </row>
    <row r="8" spans="1:17" ht="15" customHeight="1" x14ac:dyDescent="0.2">
      <c r="A8" s="6" t="s">
        <v>9</v>
      </c>
      <c r="B8" s="139">
        <f>ASSEGNAZIONE!B8</f>
        <v>210000</v>
      </c>
      <c r="C8" s="140"/>
      <c r="D8" s="141"/>
      <c r="E8" s="12"/>
      <c r="F8" s="8"/>
      <c r="G8" s="8"/>
      <c r="H8" s="16"/>
      <c r="I8" s="16"/>
      <c r="J8" s="16"/>
      <c r="K8" s="16"/>
      <c r="L8" s="16"/>
      <c r="M8" s="16"/>
      <c r="N8" s="16"/>
      <c r="O8" s="16"/>
      <c r="P8" s="13"/>
      <c r="Q8" s="14"/>
    </row>
    <row r="9" spans="1:17" ht="16.5" customHeight="1" x14ac:dyDescent="0.2">
      <c r="A9" s="6" t="s">
        <v>10</v>
      </c>
      <c r="B9" s="139">
        <f>ASSEGNAZIONE!B9</f>
        <v>200000</v>
      </c>
      <c r="C9" s="140"/>
      <c r="D9" s="141"/>
      <c r="E9" s="12"/>
      <c r="F9" s="8"/>
      <c r="G9" s="8"/>
      <c r="H9" s="17"/>
      <c r="I9" s="17"/>
      <c r="J9" s="17"/>
      <c r="K9" s="17"/>
      <c r="L9" s="17"/>
      <c r="M9" s="17"/>
      <c r="N9" s="17"/>
      <c r="O9" s="17"/>
      <c r="P9" s="13"/>
      <c r="Q9" s="14"/>
    </row>
    <row r="10" spans="1:17" ht="12.75" customHeight="1" x14ac:dyDescent="0.2">
      <c r="A10" s="6" t="s">
        <v>11</v>
      </c>
      <c r="B10" s="123" t="str">
        <f>ASSEGNAZIONE!B10</f>
        <v>BANDO PARCO PROGETTI</v>
      </c>
      <c r="C10" s="123"/>
      <c r="D10" s="123"/>
      <c r="E10" s="12"/>
      <c r="F10" s="8"/>
      <c r="G10" s="8"/>
      <c r="H10" s="8"/>
      <c r="I10" s="8"/>
      <c r="J10" s="8"/>
      <c r="K10" s="8"/>
      <c r="L10" s="8"/>
      <c r="M10" s="8"/>
      <c r="N10" s="8"/>
      <c r="O10" s="8"/>
      <c r="P10" s="13"/>
      <c r="Q10" s="14"/>
    </row>
    <row r="11" spans="1:17" ht="60" customHeight="1" x14ac:dyDescent="0.2">
      <c r="A11" s="6" t="s">
        <v>12</v>
      </c>
      <c r="B11" s="130" t="str">
        <f>ASSEGNAZIONE!B11</f>
        <v>1) prot.</v>
      </c>
      <c r="C11" s="130"/>
      <c r="D11" s="130"/>
      <c r="E11" s="12"/>
      <c r="F11" s="8"/>
      <c r="G11" s="8"/>
      <c r="H11" s="18" t="s">
        <v>13</v>
      </c>
      <c r="I11" s="8"/>
      <c r="J11" s="8"/>
      <c r="K11" s="8"/>
      <c r="L11" s="8"/>
      <c r="M11" s="8"/>
      <c r="N11" s="8"/>
      <c r="O11" s="8"/>
      <c r="P11" s="13"/>
      <c r="Q11" s="14"/>
    </row>
    <row r="12" spans="1:17" ht="12.75" customHeight="1" x14ac:dyDescent="0.2">
      <c r="A12" s="131" t="s">
        <v>14</v>
      </c>
      <c r="B12" s="131"/>
      <c r="C12" s="131"/>
      <c r="D12" s="131"/>
      <c r="E12" s="12"/>
      <c r="F12" s="8"/>
      <c r="G12" s="8"/>
      <c r="H12" s="18"/>
      <c r="I12" s="8"/>
      <c r="J12" s="8"/>
      <c r="K12" s="8"/>
      <c r="L12" s="8"/>
      <c r="M12" s="8"/>
      <c r="N12" s="8"/>
      <c r="O12" s="8"/>
      <c r="P12" s="13"/>
      <c r="Q12" s="14"/>
    </row>
    <row r="13" spans="1:17" ht="25.5" customHeight="1" x14ac:dyDescent="0.2">
      <c r="A13" s="6" t="s">
        <v>15</v>
      </c>
      <c r="B13" s="129" t="str">
        <f>ASSEGNAZIONE!B13</f>
        <v>PROGETTO PRELIMINARE</v>
      </c>
      <c r="C13" s="129"/>
      <c r="D13" s="19">
        <f>ASSEGNAZIONE!D13</f>
        <v>0</v>
      </c>
      <c r="E13" s="12"/>
      <c r="F13" s="8"/>
      <c r="G13" s="8"/>
      <c r="H13" s="20"/>
      <c r="I13" s="8"/>
      <c r="J13" s="8"/>
      <c r="K13" s="8"/>
      <c r="L13" s="8"/>
      <c r="M13" s="8"/>
      <c r="N13" s="21"/>
      <c r="O13" s="22"/>
      <c r="P13" s="13"/>
      <c r="Q13" s="23"/>
    </row>
    <row r="14" spans="1:17" ht="26.25" customHeight="1" x14ac:dyDescent="0.2">
      <c r="A14" s="6" t="s">
        <v>17</v>
      </c>
      <c r="B14" s="129"/>
      <c r="C14" s="129"/>
      <c r="D14" s="19">
        <f>ASSEGNAZIONE!D14</f>
        <v>0</v>
      </c>
      <c r="E14" s="12"/>
      <c r="F14" s="8"/>
      <c r="G14" s="8"/>
      <c r="H14" s="20"/>
      <c r="I14" s="8"/>
      <c r="J14" s="8"/>
      <c r="K14" s="8"/>
      <c r="L14" s="8"/>
      <c r="M14" s="8"/>
      <c r="N14" s="21"/>
      <c r="O14" s="22"/>
      <c r="P14" s="13"/>
      <c r="Q14" s="23"/>
    </row>
    <row r="15" spans="1:17" ht="31.5" customHeight="1" x14ac:dyDescent="0.2">
      <c r="A15" s="6" t="s">
        <v>18</v>
      </c>
      <c r="B15" s="129"/>
      <c r="C15" s="129"/>
      <c r="D15" s="19">
        <f>ASSEGNAZIONE!D15</f>
        <v>0</v>
      </c>
      <c r="E15" s="24">
        <v>100000</v>
      </c>
      <c r="F15" s="25" t="s">
        <v>19</v>
      </c>
      <c r="G15" s="8"/>
      <c r="H15" s="20"/>
      <c r="I15" s="8"/>
      <c r="J15" s="8"/>
      <c r="K15" s="8"/>
      <c r="L15" s="8"/>
      <c r="M15" s="8"/>
      <c r="N15" s="21"/>
      <c r="O15" s="22"/>
      <c r="P15" s="13"/>
      <c r="Q15" s="14"/>
    </row>
    <row r="16" spans="1:17" ht="28.5" customHeight="1" x14ac:dyDescent="0.2">
      <c r="A16" s="6" t="s">
        <v>20</v>
      </c>
      <c r="B16" s="132"/>
      <c r="C16" s="132"/>
      <c r="D16" s="19">
        <f>ASSEGNAZIONE!D16</f>
        <v>0</v>
      </c>
      <c r="E16" s="12"/>
      <c r="F16" s="8"/>
      <c r="G16" s="8"/>
      <c r="H16" s="20"/>
      <c r="I16" s="8"/>
      <c r="J16" s="8"/>
      <c r="K16" s="8"/>
      <c r="L16" s="8"/>
      <c r="M16" s="8"/>
      <c r="N16" s="21"/>
      <c r="O16" s="22"/>
      <c r="P16" s="21"/>
      <c r="Q16" s="14"/>
    </row>
    <row r="17" spans="1:17" ht="22.5" customHeight="1" x14ac:dyDescent="0.2">
      <c r="A17" s="6" t="s">
        <v>21</v>
      </c>
      <c r="B17" s="129"/>
      <c r="C17" s="129"/>
      <c r="D17" s="26">
        <f>ASSEGNAZIONE!D17</f>
        <v>0</v>
      </c>
      <c r="E17" s="24">
        <f>D17*30/100</f>
        <v>0</v>
      </c>
      <c r="F17" s="27" t="s">
        <v>22</v>
      </c>
      <c r="G17" s="8"/>
      <c r="H17" s="20"/>
      <c r="I17" s="8"/>
      <c r="J17" s="8"/>
      <c r="K17" s="8"/>
      <c r="L17" s="8"/>
      <c r="M17" s="8"/>
      <c r="N17" s="21"/>
      <c r="O17" s="22"/>
      <c r="P17" s="13"/>
      <c r="Q17" s="14"/>
    </row>
    <row r="18" spans="1:17" ht="14.25" customHeight="1" x14ac:dyDescent="0.2">
      <c r="A18" s="6" t="str">
        <f>ASSEGNAZIONE!A18</f>
        <v xml:space="preserve">SOMME NON AMMESSE  (OPERE E SOMME  A DISPOSIZIONE) </v>
      </c>
      <c r="B18" s="129"/>
      <c r="C18" s="129"/>
      <c r="D18" s="28">
        <f>ASSEGNAZIONE!D18</f>
        <v>0</v>
      </c>
      <c r="G18" s="8"/>
      <c r="H18" s="20"/>
      <c r="I18" s="8"/>
      <c r="J18" s="8"/>
      <c r="K18" s="8"/>
      <c r="L18" s="8"/>
      <c r="M18" s="8"/>
      <c r="N18" s="21"/>
      <c r="O18" s="22"/>
      <c r="P18" s="13"/>
      <c r="Q18" s="14"/>
    </row>
    <row r="19" spans="1:17" ht="14.25" customHeight="1" x14ac:dyDescent="0.2">
      <c r="A19" s="29" t="s">
        <v>24</v>
      </c>
      <c r="B19" s="129"/>
      <c r="C19" s="129"/>
      <c r="D19" s="30">
        <f>D13+D14+D16</f>
        <v>0</v>
      </c>
      <c r="E19" s="12"/>
      <c r="F19" s="8"/>
      <c r="G19" s="8"/>
      <c r="H19" s="20"/>
      <c r="I19" s="8"/>
      <c r="J19" s="8"/>
      <c r="K19" s="8"/>
      <c r="L19" s="8"/>
      <c r="M19" s="8"/>
      <c r="N19" s="21"/>
      <c r="O19" s="22"/>
      <c r="P19" s="13"/>
      <c r="Q19" s="14"/>
    </row>
    <row r="20" spans="1:17" ht="17.25" customHeight="1" x14ac:dyDescent="0.2">
      <c r="A20" s="6" t="s">
        <v>25</v>
      </c>
      <c r="B20" s="134" t="s">
        <v>26</v>
      </c>
      <c r="C20" s="134"/>
      <c r="D20" s="31"/>
      <c r="E20" s="32"/>
      <c r="F20" s="8"/>
      <c r="G20" s="8"/>
      <c r="H20" s="33"/>
      <c r="I20" s="8"/>
      <c r="J20" s="8"/>
      <c r="K20" s="8"/>
      <c r="L20" s="8"/>
      <c r="M20" s="8"/>
      <c r="N20" s="34"/>
      <c r="O20" s="22"/>
      <c r="P20" s="13"/>
      <c r="Q20" s="14"/>
    </row>
    <row r="21" spans="1:17" ht="12.75" customHeight="1" x14ac:dyDescent="0.2">
      <c r="A21" s="35" t="s">
        <v>27</v>
      </c>
      <c r="B21" s="133" t="str">
        <f>IF(D21&gt;=(20000),"PUNTEGGIO ASSEGNATO","NO PUNTEGGIO")</f>
        <v>NO PUNTEGGIO</v>
      </c>
      <c r="C21" s="133"/>
      <c r="D21" s="36">
        <f>ASSEGNAZIONE!D21</f>
        <v>0</v>
      </c>
      <c r="E21" s="37" t="s">
        <v>28</v>
      </c>
      <c r="F21" s="16">
        <v>20000</v>
      </c>
      <c r="G21" s="8"/>
      <c r="H21" s="33"/>
      <c r="I21" s="8"/>
      <c r="J21" s="8"/>
      <c r="K21" s="8"/>
      <c r="L21" s="8"/>
      <c r="M21" s="8"/>
      <c r="N21" s="34"/>
      <c r="O21" s="22"/>
      <c r="P21" s="13"/>
      <c r="Q21" s="14"/>
    </row>
    <row r="22" spans="1:17" ht="12.75" customHeight="1" x14ac:dyDescent="0.2">
      <c r="A22" s="35" t="s">
        <v>29</v>
      </c>
      <c r="B22" s="133" t="str">
        <f>IF(D22&gt;=(20000),"PUNTEGGIO ASSEGNATO","NO PUNTEGGIO")</f>
        <v>NO PUNTEGGIO</v>
      </c>
      <c r="C22" s="133"/>
      <c r="D22" s="36">
        <f>ASSEGNAZIONE!D22</f>
        <v>0</v>
      </c>
      <c r="E22" s="37" t="s">
        <v>30</v>
      </c>
      <c r="F22" s="16">
        <v>20000</v>
      </c>
      <c r="G22" s="8"/>
      <c r="H22" s="33"/>
      <c r="I22" s="8"/>
      <c r="J22" s="8"/>
      <c r="K22" s="8"/>
      <c r="L22" s="8"/>
      <c r="M22" s="8"/>
      <c r="N22" s="34"/>
      <c r="O22" s="22"/>
      <c r="P22" s="13"/>
      <c r="Q22" s="14"/>
    </row>
    <row r="23" spans="1:17" ht="12.75" customHeight="1" x14ac:dyDescent="0.2">
      <c r="A23" s="35" t="s">
        <v>31</v>
      </c>
      <c r="B23" s="133" t="str">
        <f>IF(D23&gt;=(30000),"PUNTEGGIO ASSEGNATO","NO PUNTEGGIO")</f>
        <v>NO PUNTEGGIO</v>
      </c>
      <c r="C23" s="133"/>
      <c r="D23" s="36">
        <f>ASSEGNAZIONE!D23</f>
        <v>0</v>
      </c>
      <c r="E23" s="37" t="s">
        <v>32</v>
      </c>
      <c r="F23" s="16">
        <v>30000</v>
      </c>
      <c r="G23" s="8"/>
      <c r="H23" s="33"/>
      <c r="I23" s="8"/>
      <c r="J23" s="8"/>
      <c r="K23" s="8"/>
      <c r="L23" s="8"/>
      <c r="M23" s="8"/>
      <c r="N23" s="21"/>
      <c r="O23" s="22"/>
      <c r="P23" s="13"/>
      <c r="Q23" s="14"/>
    </row>
    <row r="24" spans="1:17" ht="12.75" customHeight="1" x14ac:dyDescent="0.2">
      <c r="A24" s="35" t="s">
        <v>33</v>
      </c>
      <c r="B24" s="133" t="str">
        <f>IF(D24&gt;=(30000),"PUNTEGGIO ASSEGNATO","NO PUNTEGGIO")</f>
        <v>NO PUNTEGGIO</v>
      </c>
      <c r="C24" s="133"/>
      <c r="D24" s="36">
        <f>ASSEGNAZIONE!D24</f>
        <v>0</v>
      </c>
      <c r="E24" s="37" t="s">
        <v>34</v>
      </c>
      <c r="F24" s="16">
        <v>30000</v>
      </c>
      <c r="G24" s="8"/>
      <c r="H24" s="33"/>
      <c r="I24" s="8"/>
      <c r="J24" s="8"/>
      <c r="K24" s="8"/>
      <c r="L24" s="8"/>
      <c r="M24" s="8"/>
      <c r="N24" s="21"/>
      <c r="O24" s="22"/>
      <c r="P24" s="13"/>
      <c r="Q24" s="14"/>
    </row>
    <row r="25" spans="1:17" ht="12.75" customHeight="1" x14ac:dyDescent="0.2">
      <c r="A25" s="35" t="s">
        <v>35</v>
      </c>
      <c r="B25" s="133" t="str">
        <f>IF(D25&gt;=(30000),"PUNTEGGIO ASSEGNATO","NO PUNTEGGIO")</f>
        <v>NO PUNTEGGIO</v>
      </c>
      <c r="C25" s="133"/>
      <c r="D25" s="36">
        <f>ASSEGNAZIONE!D25</f>
        <v>0</v>
      </c>
      <c r="E25" s="37" t="s">
        <v>36</v>
      </c>
      <c r="F25" s="16">
        <v>30000</v>
      </c>
      <c r="G25" s="8"/>
      <c r="H25" s="33"/>
      <c r="I25" s="8"/>
      <c r="J25" s="8"/>
      <c r="K25" s="8"/>
      <c r="L25" s="8"/>
      <c r="M25" s="8"/>
      <c r="N25" s="21"/>
      <c r="O25" s="22"/>
      <c r="P25" s="13"/>
      <c r="Q25" s="14"/>
    </row>
    <row r="26" spans="1:17" ht="12.75" customHeight="1" x14ac:dyDescent="0.2">
      <c r="A26" s="35" t="s">
        <v>37</v>
      </c>
      <c r="B26" s="133" t="str">
        <f>IF(D26&gt;=(10000),"PUNTEGGIO ASSEGNATO","NO PUNTEGGIO")</f>
        <v>NO PUNTEGGIO</v>
      </c>
      <c r="C26" s="133"/>
      <c r="D26" s="36">
        <f>ASSEGNAZIONE!D26</f>
        <v>0</v>
      </c>
      <c r="E26" s="37" t="s">
        <v>38</v>
      </c>
      <c r="F26" s="16">
        <v>10000</v>
      </c>
      <c r="G26" s="8"/>
      <c r="H26" s="33"/>
      <c r="I26" s="8"/>
      <c r="J26" s="8"/>
      <c r="K26" s="8"/>
      <c r="L26" s="8"/>
      <c r="M26" s="8"/>
      <c r="N26" s="21"/>
      <c r="O26" s="22"/>
      <c r="P26" s="13"/>
      <c r="Q26" s="14"/>
    </row>
    <row r="27" spans="1:17" ht="12.75" customHeight="1" x14ac:dyDescent="0.2">
      <c r="A27" s="35" t="s">
        <v>39</v>
      </c>
      <c r="B27" s="133" t="str">
        <f>IF(D27&gt;=(60000),"PUNTEGGIO ASSEGNATO","NO PUNTEGGIO")</f>
        <v>NO PUNTEGGIO</v>
      </c>
      <c r="C27" s="133"/>
      <c r="D27" s="36">
        <f>ASSEGNAZIONE!D27</f>
        <v>0</v>
      </c>
      <c r="E27" s="37" t="s">
        <v>40</v>
      </c>
      <c r="F27" s="16">
        <v>60000</v>
      </c>
      <c r="G27" s="8"/>
      <c r="H27" s="33"/>
      <c r="I27" s="8"/>
      <c r="J27" s="8"/>
      <c r="K27" s="8"/>
      <c r="L27" s="8"/>
      <c r="M27" s="8"/>
      <c r="N27" s="21"/>
      <c r="O27" s="22"/>
      <c r="P27" s="13"/>
      <c r="Q27" s="14"/>
    </row>
    <row r="28" spans="1:17" ht="12.75" customHeight="1" x14ac:dyDescent="0.2">
      <c r="A28" s="72" t="s">
        <v>73</v>
      </c>
      <c r="B28" s="133" t="str">
        <f>IF(D28&gt;(F28),"PUNTEGGIO ASSEGNATO","NO PUNTEGGIO")</f>
        <v>NO PUNTEGGIO</v>
      </c>
      <c r="C28" s="133"/>
      <c r="D28" s="36">
        <f>ASSEGNAZIONE!D28</f>
        <v>-5</v>
      </c>
      <c r="E28" s="37" t="s">
        <v>77</v>
      </c>
      <c r="F28" s="16">
        <v>-1</v>
      </c>
      <c r="G28" s="8"/>
      <c r="H28" s="33"/>
      <c r="I28" s="8"/>
      <c r="J28" s="8"/>
      <c r="K28" s="8"/>
      <c r="L28" s="8"/>
      <c r="M28" s="8"/>
      <c r="N28" s="21"/>
      <c r="O28" s="22"/>
      <c r="P28" s="13"/>
      <c r="Q28" s="14"/>
    </row>
    <row r="29" spans="1:17" ht="12.75" customHeight="1" x14ac:dyDescent="0.2">
      <c r="A29" s="72" t="s">
        <v>74</v>
      </c>
      <c r="B29" s="133" t="str">
        <f>IF(D29&gt;=(F29),"PUNTEGGIO ASSEGNATO","NO PUNTEGGIO")</f>
        <v>NO PUNTEGGIO</v>
      </c>
      <c r="C29" s="133"/>
      <c r="D29" s="36">
        <f>ASSEGNAZIONE!D29</f>
        <v>0</v>
      </c>
      <c r="E29" s="37" t="s">
        <v>76</v>
      </c>
      <c r="F29" s="16">
        <v>3</v>
      </c>
      <c r="G29" s="8"/>
      <c r="H29" s="33"/>
      <c r="I29" s="8"/>
      <c r="J29" s="8"/>
      <c r="K29" s="8"/>
      <c r="L29" s="8"/>
      <c r="M29" s="8"/>
      <c r="N29" s="21"/>
      <c r="O29" s="22"/>
      <c r="P29" s="13"/>
      <c r="Q29" s="14"/>
    </row>
    <row r="30" spans="1:17" ht="12.75" customHeight="1" x14ac:dyDescent="0.2">
      <c r="A30" s="72" t="s">
        <v>75</v>
      </c>
      <c r="B30" s="133" t="str">
        <f>IF(D30&gt;=(F30),"PUNTEGGIO ASSEGNATO","NO PUNTEGGIO")</f>
        <v>NO PUNTEGGIO</v>
      </c>
      <c r="C30" s="133"/>
      <c r="D30" s="36">
        <f>ASSEGNAZIONE!D30</f>
        <v>0</v>
      </c>
      <c r="E30" s="37" t="s">
        <v>78</v>
      </c>
      <c r="F30" s="16">
        <v>0.01</v>
      </c>
      <c r="G30" s="8"/>
      <c r="H30" s="33"/>
      <c r="I30" s="8"/>
      <c r="J30" s="8"/>
      <c r="K30" s="8"/>
      <c r="L30" s="8"/>
      <c r="M30" s="8"/>
      <c r="N30" s="21"/>
      <c r="O30" s="22"/>
      <c r="P30" s="13"/>
      <c r="Q30" s="14"/>
    </row>
    <row r="31" spans="1:17" ht="37.5" customHeight="1" x14ac:dyDescent="0.2">
      <c r="A31" s="38" t="s">
        <v>41</v>
      </c>
      <c r="B31" s="137">
        <f>ASSEGNAZIONE!B31</f>
        <v>0</v>
      </c>
      <c r="C31" s="137"/>
      <c r="D31" s="19">
        <f>ASSEGNAZIONE!D31</f>
        <v>0</v>
      </c>
      <c r="E31" s="12"/>
      <c r="F31" s="39" t="s">
        <v>42</v>
      </c>
      <c r="G31" s="8"/>
      <c r="H31" s="20"/>
      <c r="I31" s="8"/>
      <c r="J31" s="8"/>
      <c r="K31" s="8"/>
      <c r="L31" s="8"/>
      <c r="M31" s="8"/>
      <c r="N31" s="21"/>
      <c r="O31" s="22"/>
      <c r="P31" s="13"/>
      <c r="Q31" s="14"/>
    </row>
    <row r="32" spans="1:17" ht="18" customHeight="1" x14ac:dyDescent="0.2">
      <c r="A32" s="38" t="s">
        <v>43</v>
      </c>
      <c r="B32" s="129"/>
      <c r="C32" s="129"/>
      <c r="D32" s="19">
        <f>ASSEGNAZIONE!D32</f>
        <v>0</v>
      </c>
      <c r="E32" s="12"/>
      <c r="F32" s="8"/>
      <c r="G32" s="8"/>
      <c r="H32" s="20"/>
      <c r="I32" s="8"/>
      <c r="J32" s="8"/>
      <c r="K32" s="8"/>
      <c r="L32" s="8"/>
      <c r="M32" s="8"/>
      <c r="N32" s="21"/>
      <c r="O32" s="22"/>
      <c r="P32" s="13"/>
      <c r="Q32" s="14"/>
    </row>
    <row r="33" spans="1:17" ht="15.75" customHeight="1" x14ac:dyDescent="0.2">
      <c r="A33" s="38" t="s">
        <v>44</v>
      </c>
      <c r="B33" s="129"/>
      <c r="C33" s="129"/>
      <c r="D33" s="26">
        <f>ASSEGNAZIONE!D33</f>
        <v>0</v>
      </c>
      <c r="E33" s="12"/>
      <c r="F33" s="8"/>
      <c r="G33" s="8"/>
      <c r="H33" s="20"/>
      <c r="I33" s="8"/>
      <c r="J33" s="8"/>
      <c r="K33" s="8"/>
      <c r="L33" s="8"/>
      <c r="M33" s="8"/>
      <c r="N33" s="21"/>
      <c r="O33" s="22"/>
      <c r="P33" s="13"/>
      <c r="Q33" s="14"/>
    </row>
    <row r="34" spans="1:17" ht="15.75" customHeight="1" x14ac:dyDescent="0.2">
      <c r="A34" s="40" t="s">
        <v>45</v>
      </c>
      <c r="B34" s="129"/>
      <c r="C34" s="129"/>
      <c r="D34" s="41">
        <f>ASSEGNAZIONE!D34</f>
        <v>0</v>
      </c>
      <c r="E34" s="12"/>
      <c r="F34" s="8"/>
      <c r="G34" s="8"/>
      <c r="H34" s="20"/>
      <c r="I34" s="8"/>
      <c r="J34" s="8"/>
      <c r="K34" s="8"/>
      <c r="L34" s="8"/>
      <c r="M34" s="8"/>
      <c r="N34" s="21"/>
      <c r="O34" s="22"/>
      <c r="P34" s="13"/>
      <c r="Q34" s="14"/>
    </row>
    <row r="35" spans="1:17" ht="14.25" customHeight="1" x14ac:dyDescent="0.2">
      <c r="A35" s="40" t="s">
        <v>46</v>
      </c>
      <c r="B35" s="138"/>
      <c r="C35" s="138"/>
      <c r="D35" s="30">
        <f>ASSEGNAZIONE!D35</f>
        <v>0</v>
      </c>
      <c r="E35" s="42"/>
      <c r="F35" s="16"/>
      <c r="G35" s="8"/>
      <c r="H35" s="43"/>
      <c r="I35" s="8"/>
      <c r="J35" s="8"/>
      <c r="K35" s="8"/>
      <c r="L35" s="8"/>
      <c r="M35" s="8"/>
      <c r="N35" s="21"/>
      <c r="O35" s="22"/>
      <c r="P35" s="13"/>
      <c r="Q35" s="14"/>
    </row>
    <row r="36" spans="1:17" ht="7.5" customHeight="1" x14ac:dyDescent="0.2">
      <c r="A36" s="135"/>
      <c r="B36" s="135"/>
      <c r="C36" s="135"/>
      <c r="D36" s="135"/>
      <c r="E36" s="12"/>
      <c r="F36" s="8"/>
      <c r="G36" s="8"/>
      <c r="H36" s="22"/>
      <c r="I36" s="22"/>
      <c r="J36" s="22"/>
      <c r="K36" s="22"/>
      <c r="L36" s="22"/>
      <c r="M36" s="22"/>
      <c r="N36" s="21"/>
      <c r="O36" s="22"/>
      <c r="P36" s="13"/>
      <c r="Q36" s="14"/>
    </row>
    <row r="37" spans="1:17" s="13" customFormat="1" ht="19.5" customHeight="1" x14ac:dyDescent="0.2">
      <c r="A37" s="161" t="s">
        <v>67</v>
      </c>
      <c r="B37" s="161"/>
      <c r="C37" s="161"/>
      <c r="D37" s="161"/>
      <c r="E37" s="37"/>
      <c r="F37" s="9"/>
      <c r="G37" s="9"/>
      <c r="H37" s="22"/>
      <c r="I37" s="22"/>
      <c r="J37" s="22"/>
      <c r="K37" s="22"/>
      <c r="L37" s="22"/>
      <c r="M37" s="22"/>
      <c r="N37" s="21"/>
      <c r="O37" s="22"/>
    </row>
    <row r="38" spans="1:17" ht="16.5" customHeight="1" x14ac:dyDescent="0.2">
      <c r="A38" s="49" t="s">
        <v>52</v>
      </c>
      <c r="B38" s="129"/>
      <c r="C38" s="129"/>
      <c r="D38" s="19">
        <v>200000</v>
      </c>
      <c r="E38" s="12"/>
      <c r="F38" s="8"/>
      <c r="G38" s="8"/>
      <c r="H38" s="50"/>
      <c r="I38" s="22"/>
      <c r="J38" s="22"/>
      <c r="K38" s="22"/>
      <c r="L38" s="22"/>
      <c r="M38" s="22"/>
      <c r="N38" s="21"/>
      <c r="O38" s="22"/>
      <c r="P38" s="13"/>
      <c r="Q38" s="14"/>
    </row>
    <row r="39" spans="1:17" ht="15" customHeight="1" x14ac:dyDescent="0.2">
      <c r="A39" s="49" t="s">
        <v>53</v>
      </c>
      <c r="B39" s="129"/>
      <c r="C39" s="129"/>
      <c r="D39" s="19">
        <v>10000</v>
      </c>
      <c r="E39" s="12"/>
      <c r="F39" s="8"/>
      <c r="G39" s="8"/>
      <c r="H39" s="50"/>
      <c r="I39" s="22"/>
      <c r="J39" s="22"/>
      <c r="K39" s="22"/>
      <c r="L39" s="22"/>
      <c r="M39" s="22"/>
      <c r="N39" s="21"/>
      <c r="O39" s="22"/>
      <c r="P39" s="13"/>
      <c r="Q39" s="14"/>
    </row>
    <row r="40" spans="1:17" ht="18" customHeight="1" x14ac:dyDescent="0.2">
      <c r="A40" s="49" t="s">
        <v>20</v>
      </c>
      <c r="B40" s="129"/>
      <c r="C40" s="129"/>
      <c r="D40" s="19">
        <v>0</v>
      </c>
      <c r="E40" s="12"/>
      <c r="F40" s="8"/>
      <c r="G40" s="8"/>
      <c r="H40" s="50"/>
      <c r="I40" s="22"/>
      <c r="J40" s="22"/>
      <c r="K40" s="22"/>
      <c r="L40" s="22"/>
      <c r="M40" s="22"/>
      <c r="N40" s="21"/>
      <c r="O40" s="22"/>
      <c r="P40" s="13"/>
      <c r="Q40" s="14"/>
    </row>
    <row r="41" spans="1:17" ht="24" customHeight="1" x14ac:dyDescent="0.2">
      <c r="A41" s="49" t="s">
        <v>107</v>
      </c>
      <c r="B41" s="129" t="str">
        <f>IF(E41&lt;(0),"FARE DETERMINA PER RIDUZIONE OPERE","NULLA ")</f>
        <v xml:space="preserve">NULLA </v>
      </c>
      <c r="C41" s="129"/>
      <c r="D41" s="26">
        <f>D38+D39+D40</f>
        <v>210000</v>
      </c>
      <c r="E41" s="24">
        <f>D41-D17</f>
        <v>210000</v>
      </c>
      <c r="F41" s="51" t="s">
        <v>54</v>
      </c>
      <c r="G41" s="8"/>
      <c r="H41" s="22">
        <f>99752.93-71922.9</f>
        <v>27830.03</v>
      </c>
      <c r="I41" s="22">
        <f>7000+12800</f>
        <v>19800</v>
      </c>
      <c r="J41" s="22"/>
      <c r="K41" s="22"/>
      <c r="L41" s="22"/>
      <c r="M41" s="22"/>
      <c r="N41" s="21"/>
      <c r="O41" s="22"/>
      <c r="P41" s="13"/>
      <c r="Q41" s="14"/>
    </row>
    <row r="42" spans="1:17" ht="18.75" customHeight="1" x14ac:dyDescent="0.2">
      <c r="A42" s="38" t="s">
        <v>45</v>
      </c>
      <c r="B42" s="145"/>
      <c r="C42" s="145"/>
      <c r="D42" s="41">
        <v>50000</v>
      </c>
      <c r="E42" s="12"/>
      <c r="F42" s="8"/>
      <c r="G42" s="8"/>
      <c r="H42" s="22"/>
      <c r="I42" s="22"/>
      <c r="J42" s="22"/>
      <c r="K42" s="22"/>
      <c r="L42" s="22"/>
      <c r="M42" s="22"/>
      <c r="N42" s="21"/>
      <c r="O42" s="22"/>
      <c r="P42" s="13"/>
      <c r="Q42" s="14"/>
    </row>
    <row r="43" spans="1:17" ht="21" customHeight="1" x14ac:dyDescent="0.2">
      <c r="A43" s="64" t="s">
        <v>55</v>
      </c>
      <c r="B43" s="146"/>
      <c r="C43" s="146"/>
      <c r="D43" s="52">
        <f>D41+D42</f>
        <v>260000</v>
      </c>
      <c r="E43" s="12"/>
      <c r="F43" s="8"/>
      <c r="G43" s="8"/>
      <c r="H43" s="50"/>
      <c r="I43" s="22"/>
      <c r="J43" s="22"/>
      <c r="K43" s="22"/>
      <c r="L43" s="22"/>
      <c r="M43" s="22"/>
      <c r="N43" s="21"/>
      <c r="O43" s="22"/>
      <c r="P43" s="13"/>
      <c r="Q43" s="14"/>
    </row>
    <row r="44" spans="1:17" ht="21.75" customHeight="1" x14ac:dyDescent="0.2">
      <c r="A44" s="65" t="s">
        <v>68</v>
      </c>
      <c r="B44" s="147"/>
      <c r="C44" s="148"/>
      <c r="D44" s="66"/>
      <c r="E44" s="63"/>
      <c r="F44" s="8"/>
      <c r="G44" s="8"/>
      <c r="H44" s="22"/>
      <c r="I44" s="22"/>
      <c r="J44" s="22"/>
      <c r="K44" s="22"/>
      <c r="L44" s="22"/>
      <c r="M44" s="22"/>
      <c r="N44" s="21"/>
      <c r="O44" s="22"/>
      <c r="P44" s="13"/>
      <c r="Q44" s="14"/>
    </row>
    <row r="45" spans="1:17" ht="6.75" customHeight="1" x14ac:dyDescent="0.2">
      <c r="A45" s="135"/>
      <c r="B45" s="142"/>
      <c r="C45" s="142"/>
      <c r="D45" s="142"/>
      <c r="E45" s="12"/>
      <c r="F45" s="8"/>
      <c r="G45" s="8"/>
      <c r="H45" s="22"/>
      <c r="I45" s="22"/>
      <c r="J45" s="22"/>
      <c r="K45" s="22"/>
      <c r="L45" s="22"/>
      <c r="M45" s="22"/>
      <c r="N45" s="21"/>
      <c r="O45" s="22"/>
      <c r="P45" s="13"/>
      <c r="Q45" s="14"/>
    </row>
    <row r="46" spans="1:17" ht="25.5" customHeight="1" x14ac:dyDescent="0.2">
      <c r="A46" s="143" t="s">
        <v>97</v>
      </c>
      <c r="B46" s="143"/>
      <c r="C46" s="143"/>
      <c r="D46" s="143"/>
      <c r="E46" s="12"/>
      <c r="F46" s="8"/>
      <c r="G46" s="8"/>
      <c r="H46" s="53" t="e">
        <f>IF(D34&gt;=(#REF!),"POSITIVA","NEGATIVA")</f>
        <v>#REF!</v>
      </c>
      <c r="I46" s="53"/>
      <c r="J46" s="53"/>
      <c r="K46" s="53"/>
      <c r="L46" s="53"/>
      <c r="M46" s="53"/>
      <c r="N46" s="54"/>
      <c r="O46" s="22"/>
      <c r="P46" s="13"/>
      <c r="Q46" s="14"/>
    </row>
    <row r="47" spans="1:17" ht="12.95" customHeight="1" x14ac:dyDescent="0.2">
      <c r="A47" s="11" t="s">
        <v>56</v>
      </c>
      <c r="B47" s="144" t="s">
        <v>57</v>
      </c>
      <c r="C47" s="144"/>
      <c r="D47" s="45"/>
      <c r="E47" s="12"/>
      <c r="F47" s="8"/>
      <c r="G47" s="8"/>
      <c r="H47" s="22"/>
      <c r="I47" s="22"/>
      <c r="J47" s="22"/>
      <c r="K47" s="22"/>
      <c r="L47" s="22"/>
      <c r="M47" s="22"/>
      <c r="N47" s="21"/>
      <c r="O47" s="22"/>
      <c r="P47" s="13"/>
      <c r="Q47" s="14"/>
    </row>
    <row r="48" spans="1:17" ht="12.95" customHeight="1" x14ac:dyDescent="0.2">
      <c r="A48" s="55" t="s">
        <v>27</v>
      </c>
      <c r="B48" s="149" t="str">
        <f>IF(D48&gt;=(20000),"PUNTEGGIO CONFERMATO","NO PUNTEGGIO")</f>
        <v>NO PUNTEGGIO</v>
      </c>
      <c r="C48" s="149"/>
      <c r="D48" s="57">
        <v>0</v>
      </c>
      <c r="E48" s="37" t="s">
        <v>28</v>
      </c>
      <c r="F48" s="16">
        <v>20000</v>
      </c>
      <c r="G48" s="8"/>
      <c r="H48" s="22"/>
      <c r="I48" s="22"/>
      <c r="J48" s="22"/>
      <c r="K48" s="22"/>
      <c r="L48" s="22"/>
      <c r="M48" s="22"/>
      <c r="N48" s="34"/>
      <c r="O48" s="22"/>
      <c r="P48" s="13"/>
      <c r="Q48" s="14"/>
    </row>
    <row r="49" spans="1:17" ht="12.95" customHeight="1" x14ac:dyDescent="0.2">
      <c r="A49" s="55" t="s">
        <v>29</v>
      </c>
      <c r="B49" s="149" t="str">
        <f>IF(D49&gt;=(20000),"PUNTEGGIO CONFERMATO","NO PUNTEGGIO")</f>
        <v>NO PUNTEGGIO</v>
      </c>
      <c r="C49" s="149"/>
      <c r="D49" s="57">
        <v>0</v>
      </c>
      <c r="E49" s="37" t="s">
        <v>58</v>
      </c>
      <c r="F49" s="16">
        <v>20000</v>
      </c>
      <c r="G49" s="8"/>
      <c r="H49" s="22"/>
      <c r="I49" s="22"/>
      <c r="J49" s="22"/>
      <c r="K49" s="22"/>
      <c r="L49" s="22"/>
      <c r="M49" s="22"/>
      <c r="N49" s="34"/>
      <c r="O49" s="22"/>
      <c r="P49" s="13"/>
      <c r="Q49" s="14"/>
    </row>
    <row r="50" spans="1:17" ht="12.95" customHeight="1" x14ac:dyDescent="0.2">
      <c r="A50" s="55" t="s">
        <v>31</v>
      </c>
      <c r="B50" s="149" t="str">
        <f>IF(D50&gt;=(30000),"PUNTEGGIO CONFERMATO","NO PUNTEGGIO")</f>
        <v>NO PUNTEGGIO</v>
      </c>
      <c r="C50" s="149"/>
      <c r="D50" s="57">
        <v>0</v>
      </c>
      <c r="E50" s="37" t="s">
        <v>32</v>
      </c>
      <c r="F50" s="16">
        <v>30000</v>
      </c>
      <c r="G50" s="8"/>
      <c r="H50" s="22"/>
      <c r="I50" s="22"/>
      <c r="J50" s="22"/>
      <c r="K50" s="22"/>
      <c r="L50" s="22"/>
      <c r="M50" s="22"/>
      <c r="N50" s="21"/>
      <c r="O50" s="22"/>
      <c r="P50" s="13"/>
      <c r="Q50" s="14"/>
    </row>
    <row r="51" spans="1:17" ht="12.95" customHeight="1" x14ac:dyDescent="0.2">
      <c r="A51" s="55" t="s">
        <v>33</v>
      </c>
      <c r="B51" s="149" t="str">
        <f>IF(D51&gt;=(30000),"PUNTEGGIO CONFERMATO","NO PUNTEGGIO")</f>
        <v>NO PUNTEGGIO</v>
      </c>
      <c r="C51" s="149"/>
      <c r="D51" s="58">
        <v>0</v>
      </c>
      <c r="E51" s="37" t="s">
        <v>34</v>
      </c>
      <c r="F51" s="16">
        <v>30000</v>
      </c>
      <c r="G51" s="8"/>
      <c r="H51" s="22"/>
      <c r="I51" s="22"/>
      <c r="J51" s="22"/>
      <c r="K51" s="22"/>
      <c r="L51" s="22"/>
      <c r="M51" s="22"/>
      <c r="N51" s="21"/>
      <c r="O51" s="22"/>
      <c r="P51" s="13"/>
      <c r="Q51" s="14"/>
    </row>
    <row r="52" spans="1:17" ht="12.95" customHeight="1" x14ac:dyDescent="0.2">
      <c r="A52" s="55" t="s">
        <v>35</v>
      </c>
      <c r="B52" s="149" t="str">
        <f>IF(D52&gt;=(30000),"PUNTEGGIO CONFERMATO","NO PUNTEGGIO")</f>
        <v>NO PUNTEGGIO</v>
      </c>
      <c r="C52" s="149"/>
      <c r="D52" s="58">
        <v>0</v>
      </c>
      <c r="E52" s="37" t="s">
        <v>36</v>
      </c>
      <c r="F52" s="16">
        <v>30000</v>
      </c>
      <c r="G52" s="8"/>
      <c r="H52" s="22"/>
      <c r="I52" s="22"/>
      <c r="J52" s="22"/>
      <c r="K52" s="22"/>
      <c r="L52" s="22"/>
      <c r="M52" s="22"/>
      <c r="N52" s="21"/>
      <c r="O52" s="22"/>
      <c r="P52" s="13"/>
      <c r="Q52" s="14"/>
    </row>
    <row r="53" spans="1:17" ht="12.95" customHeight="1" x14ac:dyDescent="0.2">
      <c r="A53" s="55" t="s">
        <v>37</v>
      </c>
      <c r="B53" s="149" t="str">
        <f>IF(D53&gt;=(10000),"PUNTEGGIO CONFERMATO","NO PUNTEGGIO")</f>
        <v>NO PUNTEGGIO</v>
      </c>
      <c r="C53" s="149"/>
      <c r="D53" s="57">
        <v>0</v>
      </c>
      <c r="E53" s="37" t="s">
        <v>38</v>
      </c>
      <c r="F53" s="16">
        <v>10000</v>
      </c>
      <c r="G53" s="8"/>
      <c r="H53" s="22"/>
      <c r="I53" s="22"/>
      <c r="J53" s="22"/>
      <c r="K53" s="22"/>
      <c r="L53" s="22"/>
      <c r="M53" s="22"/>
      <c r="N53" s="21"/>
      <c r="O53" s="22"/>
      <c r="P53" s="13"/>
      <c r="Q53" s="14"/>
    </row>
    <row r="54" spans="1:17" ht="12.95" customHeight="1" x14ac:dyDescent="0.2">
      <c r="A54" s="55" t="s">
        <v>39</v>
      </c>
      <c r="B54" s="149" t="str">
        <f>IF(D54&gt;=(60000),"PUNTEGGIO CONFERMATO","NO PUNTEGGIO")</f>
        <v>NO PUNTEGGIO</v>
      </c>
      <c r="C54" s="149"/>
      <c r="D54" s="57">
        <v>0</v>
      </c>
      <c r="E54" s="37" t="s">
        <v>40</v>
      </c>
      <c r="F54" s="16">
        <v>60000</v>
      </c>
      <c r="G54" s="8"/>
      <c r="H54" s="22"/>
      <c r="I54" s="22"/>
      <c r="J54" s="22"/>
      <c r="K54" s="22"/>
      <c r="L54" s="22"/>
      <c r="M54" s="22"/>
      <c r="N54" s="21"/>
      <c r="O54" s="22"/>
      <c r="P54" s="13"/>
      <c r="Q54" s="14"/>
    </row>
    <row r="55" spans="1:17" ht="12.75" customHeight="1" x14ac:dyDescent="0.2">
      <c r="A55" s="72" t="s">
        <v>73</v>
      </c>
      <c r="B55" s="133" t="str">
        <f>IF(D55&gt;(F55),"PUNTEGGIO ASSEGNATO","NO PUNTEGGIO")</f>
        <v>NO PUNTEGGIO</v>
      </c>
      <c r="C55" s="133"/>
      <c r="D55" s="73">
        <v>-5</v>
      </c>
      <c r="E55" s="37" t="s">
        <v>77</v>
      </c>
      <c r="F55" s="16">
        <v>-1</v>
      </c>
      <c r="G55" s="8"/>
      <c r="H55" s="33"/>
      <c r="I55" s="8"/>
      <c r="J55" s="8"/>
      <c r="K55" s="8"/>
      <c r="L55" s="8"/>
      <c r="M55" s="8"/>
      <c r="N55" s="21"/>
      <c r="O55" s="22"/>
      <c r="P55" s="13"/>
      <c r="Q55" s="14"/>
    </row>
    <row r="56" spans="1:17" ht="12.75" customHeight="1" x14ac:dyDescent="0.2">
      <c r="A56" s="72" t="s">
        <v>74</v>
      </c>
      <c r="B56" s="133" t="str">
        <f>IF(D56&gt;=(F56),"PUNTEGGIO ASSEGNATO","NO PUNTEGGIO")</f>
        <v>NO PUNTEGGIO</v>
      </c>
      <c r="C56" s="133"/>
      <c r="D56" s="36"/>
      <c r="E56" s="37" t="s">
        <v>76</v>
      </c>
      <c r="F56" s="16">
        <v>3</v>
      </c>
      <c r="G56" s="8"/>
      <c r="H56" s="33"/>
      <c r="I56" s="8"/>
      <c r="J56" s="8"/>
      <c r="K56" s="8"/>
      <c r="L56" s="8"/>
      <c r="M56" s="8"/>
      <c r="N56" s="21"/>
      <c r="O56" s="22"/>
      <c r="P56" s="13"/>
      <c r="Q56" s="14"/>
    </row>
    <row r="57" spans="1:17" ht="12.75" customHeight="1" x14ac:dyDescent="0.2">
      <c r="A57" s="72" t="s">
        <v>75</v>
      </c>
      <c r="B57" s="133" t="str">
        <f>IF(D57&gt;=(F57),"PUNTEGGIO ASSEGNATO","NO PUNTEGGIO")</f>
        <v>NO PUNTEGGIO</v>
      </c>
      <c r="C57" s="133"/>
      <c r="D57" s="36"/>
      <c r="E57" s="37" t="s">
        <v>78</v>
      </c>
      <c r="F57" s="16">
        <v>0.01</v>
      </c>
      <c r="G57" s="8"/>
      <c r="H57" s="33"/>
      <c r="I57" s="8"/>
      <c r="J57" s="8"/>
      <c r="K57" s="8"/>
      <c r="L57" s="8"/>
      <c r="M57" s="8"/>
      <c r="N57" s="21"/>
      <c r="O57" s="22"/>
      <c r="P57" s="13"/>
      <c r="Q57" s="14"/>
    </row>
    <row r="58" spans="1:17" ht="12.95" customHeight="1" x14ac:dyDescent="0.2">
      <c r="A58" s="11" t="s">
        <v>59</v>
      </c>
      <c r="B58" s="149"/>
      <c r="C58" s="149"/>
      <c r="D58" s="57">
        <v>0</v>
      </c>
      <c r="E58" s="37"/>
      <c r="F58" s="16"/>
      <c r="G58" s="8"/>
      <c r="H58" s="22"/>
      <c r="I58" s="22"/>
      <c r="J58" s="22"/>
      <c r="K58" s="22"/>
      <c r="L58" s="22"/>
      <c r="M58" s="22"/>
      <c r="N58" s="21"/>
      <c r="O58" s="22"/>
      <c r="P58" s="13"/>
      <c r="Q58" s="14"/>
    </row>
    <row r="59" spans="1:17" ht="13.5" customHeight="1" x14ac:dyDescent="0.2">
      <c r="A59" s="11" t="s">
        <v>60</v>
      </c>
      <c r="B59" s="144"/>
      <c r="C59" s="144"/>
      <c r="D59" s="26">
        <f>D48+D49+D50+D51+D52+D53+D54+D58</f>
        <v>0</v>
      </c>
      <c r="E59" s="12"/>
      <c r="F59" s="8"/>
      <c r="G59" s="8"/>
      <c r="H59" s="22"/>
      <c r="I59" s="22"/>
      <c r="J59" s="22"/>
      <c r="K59" s="22"/>
      <c r="L59" s="22"/>
      <c r="M59" s="22"/>
      <c r="N59" s="21"/>
      <c r="O59" s="22"/>
      <c r="P59" s="13"/>
      <c r="Q59" s="14"/>
    </row>
    <row r="60" spans="1:17" ht="13.5" customHeight="1" x14ac:dyDescent="0.2">
      <c r="A60" s="134" t="s">
        <v>61</v>
      </c>
      <c r="B60" s="134"/>
      <c r="C60" s="134"/>
      <c r="D60" s="45"/>
      <c r="E60" s="12"/>
      <c r="F60" s="8"/>
      <c r="G60" s="8"/>
      <c r="H60" s="22"/>
      <c r="I60" s="22"/>
      <c r="J60" s="22"/>
      <c r="K60" s="22"/>
      <c r="L60" s="22"/>
      <c r="M60" s="22"/>
      <c r="N60" s="21"/>
      <c r="O60" s="22"/>
      <c r="P60" s="13"/>
      <c r="Q60" s="14"/>
    </row>
    <row r="61" spans="1:17" ht="28.5" customHeight="1" x14ac:dyDescent="0.2">
      <c r="A61" s="11" t="s">
        <v>62</v>
      </c>
      <c r="B61" s="150" t="s">
        <v>106</v>
      </c>
      <c r="C61" s="151"/>
      <c r="D61" s="26">
        <f>D41</f>
        <v>210000</v>
      </c>
      <c r="E61" s="12"/>
      <c r="F61" s="8"/>
      <c r="G61" s="8"/>
      <c r="H61" s="50">
        <f>D61-D59</f>
        <v>210000</v>
      </c>
      <c r="I61" s="22"/>
      <c r="J61" s="22"/>
      <c r="K61" s="22"/>
      <c r="L61" s="22"/>
      <c r="M61" s="22"/>
      <c r="N61" s="21"/>
      <c r="O61" s="22"/>
      <c r="P61" s="13"/>
      <c r="Q61" s="14"/>
    </row>
    <row r="62" spans="1:17" ht="25.5" customHeight="1" x14ac:dyDescent="0.2">
      <c r="A62" s="11" t="s">
        <v>63</v>
      </c>
      <c r="B62" s="151" t="str">
        <f>IF(D62&gt;(100000),"POSITIVA","NEGATIVA")</f>
        <v>POSITIVA</v>
      </c>
      <c r="C62" s="151"/>
      <c r="D62" s="26">
        <f>D41</f>
        <v>210000</v>
      </c>
      <c r="E62" s="12"/>
      <c r="F62" s="8"/>
      <c r="G62" s="8"/>
      <c r="H62" s="22"/>
      <c r="I62" s="22"/>
      <c r="J62" s="22"/>
      <c r="K62" s="22"/>
      <c r="L62" s="22"/>
      <c r="M62" s="22"/>
      <c r="N62" s="21"/>
      <c r="O62" s="22"/>
      <c r="P62" s="13"/>
      <c r="Q62" s="14"/>
    </row>
    <row r="63" spans="1:17" ht="26.25" customHeight="1" x14ac:dyDescent="0.2">
      <c r="A63" s="11" t="s">
        <v>64</v>
      </c>
      <c r="B63" s="150" t="s">
        <v>106</v>
      </c>
      <c r="C63" s="151"/>
      <c r="D63" s="59"/>
      <c r="E63" s="60" t="s">
        <v>65</v>
      </c>
      <c r="F63" s="8"/>
      <c r="G63" s="8"/>
      <c r="H63" s="22"/>
      <c r="I63" s="22"/>
      <c r="J63" s="22"/>
      <c r="K63" s="22"/>
      <c r="L63" s="22"/>
      <c r="M63" s="22"/>
      <c r="N63" s="34"/>
      <c r="O63" s="22"/>
      <c r="P63" s="13"/>
      <c r="Q63" s="14"/>
    </row>
    <row r="64" spans="1:17" ht="26.25" customHeight="1" x14ac:dyDescent="0.2">
      <c r="A64" s="71" t="s">
        <v>72</v>
      </c>
      <c r="B64" s="150" t="s">
        <v>106</v>
      </c>
      <c r="C64" s="151"/>
      <c r="D64" s="59"/>
      <c r="E64" s="12"/>
      <c r="F64" s="8"/>
      <c r="G64" s="8"/>
      <c r="H64" s="22"/>
      <c r="I64" s="22"/>
      <c r="J64" s="22"/>
      <c r="K64" s="22"/>
      <c r="L64" s="22"/>
      <c r="M64" s="22"/>
      <c r="N64" s="34"/>
      <c r="O64" s="22"/>
      <c r="P64" s="13"/>
      <c r="Q64" s="14"/>
    </row>
    <row r="65" spans="1:18" ht="24" customHeight="1" x14ac:dyDescent="0.2">
      <c r="A65" s="71" t="s">
        <v>94</v>
      </c>
      <c r="B65" s="150" t="s">
        <v>66</v>
      </c>
      <c r="C65" s="151"/>
      <c r="D65" s="59"/>
      <c r="E65" s="12"/>
      <c r="F65" s="8"/>
      <c r="G65" s="8"/>
      <c r="H65" s="50"/>
      <c r="I65" s="22"/>
      <c r="J65" s="22"/>
      <c r="K65" s="22"/>
      <c r="L65" s="22"/>
      <c r="M65" s="22"/>
      <c r="N65" s="34"/>
      <c r="O65" s="22"/>
      <c r="P65" s="13"/>
      <c r="Q65" s="14"/>
    </row>
    <row r="66" spans="1:18" ht="24" customHeight="1" x14ac:dyDescent="0.2">
      <c r="A66" s="71" t="s">
        <v>93</v>
      </c>
      <c r="B66" s="154">
        <f>IF(D41&gt;B9,B9,D41)</f>
        <v>200000</v>
      </c>
      <c r="C66" s="155"/>
      <c r="D66" s="156"/>
      <c r="E66" s="12"/>
      <c r="F66" s="8"/>
      <c r="G66" s="8"/>
      <c r="H66" s="50"/>
      <c r="I66" s="22"/>
      <c r="J66" s="22"/>
      <c r="K66" s="22"/>
      <c r="L66" s="22"/>
      <c r="M66" s="22"/>
      <c r="N66" s="34"/>
      <c r="O66" s="22"/>
      <c r="P66" s="13"/>
      <c r="Q66" s="14"/>
    </row>
    <row r="67" spans="1:18" ht="54.75" customHeight="1" x14ac:dyDescent="0.2">
      <c r="A67" s="80" t="s">
        <v>96</v>
      </c>
      <c r="B67" s="149"/>
      <c r="C67" s="149"/>
      <c r="D67" s="149"/>
      <c r="E67" s="12"/>
      <c r="F67" s="8"/>
      <c r="G67" s="8"/>
      <c r="H67" s="16"/>
      <c r="I67" s="16"/>
      <c r="J67" s="16"/>
      <c r="K67" s="16"/>
      <c r="L67" s="16"/>
      <c r="M67" s="16"/>
      <c r="N67" s="16"/>
      <c r="O67" s="16"/>
      <c r="P67" s="13"/>
      <c r="Q67" s="14"/>
    </row>
    <row r="68" spans="1:18" ht="35.25" customHeight="1" x14ac:dyDescent="0.2">
      <c r="A68" s="11" t="s">
        <v>1</v>
      </c>
      <c r="B68" s="136"/>
      <c r="C68" s="136"/>
      <c r="D68" s="136"/>
      <c r="E68" s="12"/>
      <c r="F68" s="8"/>
      <c r="G68" s="8"/>
      <c r="H68" s="8"/>
      <c r="I68" s="8"/>
      <c r="J68" s="8"/>
      <c r="K68" s="8"/>
      <c r="L68" s="8"/>
      <c r="M68" s="8"/>
      <c r="N68" s="8"/>
      <c r="O68" s="8"/>
      <c r="P68" s="13"/>
      <c r="Q68" s="14"/>
    </row>
    <row r="69" spans="1:18" ht="57" customHeight="1" x14ac:dyDescent="0.2">
      <c r="A69" s="62" t="s">
        <v>79</v>
      </c>
      <c r="B69" s="152"/>
      <c r="C69" s="153"/>
      <c r="D69" s="153"/>
      <c r="E69" s="61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50"/>
      <c r="Q69" s="10"/>
      <c r="R69" s="14"/>
    </row>
    <row r="70" spans="1:18" ht="9" customHeight="1" x14ac:dyDescent="0.2">
      <c r="A70" s="158"/>
      <c r="B70" s="158"/>
      <c r="C70" s="158"/>
      <c r="D70" s="158"/>
      <c r="E70" s="56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13"/>
      <c r="Q70" s="14"/>
    </row>
    <row r="71" spans="1:18" customFormat="1" ht="15.75" x14ac:dyDescent="0.25">
      <c r="A71" s="159" t="s">
        <v>69</v>
      </c>
      <c r="B71" s="160"/>
      <c r="C71" s="160"/>
      <c r="D71" s="160"/>
      <c r="E71" s="67"/>
      <c r="F71" s="68"/>
      <c r="G71" s="68"/>
      <c r="H71" s="68"/>
    </row>
    <row r="72" spans="1:18" customFormat="1" ht="24.95" customHeight="1" x14ac:dyDescent="0.2">
      <c r="A72" s="69" t="s">
        <v>70</v>
      </c>
      <c r="B72" s="152"/>
      <c r="C72" s="153"/>
      <c r="D72" s="157"/>
      <c r="E72" s="67"/>
      <c r="F72" s="68"/>
      <c r="G72" s="68"/>
      <c r="H72" s="68"/>
    </row>
    <row r="73" spans="1:18" customFormat="1" ht="24.95" customHeight="1" x14ac:dyDescent="0.2">
      <c r="A73" s="69" t="s">
        <v>71</v>
      </c>
      <c r="B73" s="152"/>
      <c r="C73" s="153"/>
      <c r="D73" s="157"/>
      <c r="E73" s="67"/>
      <c r="F73" s="68"/>
      <c r="G73" s="68"/>
      <c r="H73" s="68"/>
    </row>
    <row r="74" spans="1:18" customFormat="1" ht="24.95" customHeight="1" x14ac:dyDescent="0.2">
      <c r="A74" s="62" t="s">
        <v>95</v>
      </c>
      <c r="B74" s="152"/>
      <c r="C74" s="153"/>
      <c r="D74" s="157"/>
      <c r="E74" s="67"/>
      <c r="F74" s="68"/>
      <c r="G74" s="68"/>
      <c r="H74" s="68"/>
    </row>
    <row r="75" spans="1:18" customFormat="1" ht="24.95" customHeight="1" x14ac:dyDescent="0.2">
      <c r="A75" s="62"/>
      <c r="B75" s="152"/>
      <c r="C75" s="153"/>
      <c r="D75" s="157"/>
      <c r="E75" s="67"/>
      <c r="F75" s="68"/>
      <c r="G75" s="68"/>
      <c r="H75" s="68"/>
      <c r="I75" s="68"/>
    </row>
    <row r="76" spans="1:18" customFormat="1" ht="24.95" customHeight="1" x14ac:dyDescent="0.2">
      <c r="A76" s="62"/>
      <c r="B76" s="124"/>
      <c r="C76" s="125"/>
      <c r="D76" s="125"/>
      <c r="E76" s="67"/>
      <c r="F76" s="68"/>
      <c r="G76" s="68"/>
      <c r="H76" s="68"/>
      <c r="I76" s="68"/>
    </row>
    <row r="77" spans="1:18" customFormat="1" ht="24.95" customHeight="1" x14ac:dyDescent="0.2">
      <c r="A77" s="62"/>
      <c r="B77" s="152"/>
      <c r="C77" s="153"/>
      <c r="D77" s="157"/>
      <c r="E77" s="67"/>
      <c r="F77" s="68"/>
      <c r="G77" s="68"/>
      <c r="H77" s="68"/>
      <c r="I77" s="68"/>
    </row>
    <row r="78" spans="1:18" customFormat="1" ht="24.95" customHeight="1" x14ac:dyDescent="0.2">
      <c r="A78" s="62"/>
      <c r="B78" s="152"/>
      <c r="C78" s="153"/>
      <c r="D78" s="157"/>
      <c r="E78" s="67"/>
      <c r="F78" s="68"/>
      <c r="G78" s="68"/>
      <c r="H78" s="68"/>
      <c r="I78" s="68"/>
    </row>
    <row r="79" spans="1:18" s="115" customFormat="1" ht="24.95" customHeight="1" x14ac:dyDescent="0.2">
      <c r="A79" s="117"/>
      <c r="B79" s="152"/>
      <c r="C79" s="153"/>
      <c r="D79" s="157"/>
      <c r="E79" s="67"/>
      <c r="F79" s="68"/>
      <c r="G79" s="68"/>
      <c r="H79" s="68"/>
      <c r="I79" s="68"/>
    </row>
    <row r="80" spans="1:18" customFormat="1" ht="24.95" customHeight="1" x14ac:dyDescent="0.2">
      <c r="A80" s="62"/>
      <c r="B80" s="152"/>
      <c r="C80" s="153"/>
      <c r="D80" s="157"/>
      <c r="E80" s="67"/>
      <c r="F80" s="68"/>
      <c r="G80" s="68"/>
      <c r="H80" s="68"/>
      <c r="I80" s="68"/>
    </row>
    <row r="81" spans="1:17" customFormat="1" ht="24.95" customHeight="1" x14ac:dyDescent="0.2">
      <c r="A81" s="62"/>
      <c r="B81" s="152"/>
      <c r="C81" s="153"/>
      <c r="D81" s="157"/>
      <c r="E81" s="67"/>
      <c r="F81" s="68"/>
      <c r="G81" s="68"/>
      <c r="H81" s="68"/>
    </row>
    <row r="82" spans="1:17" ht="9" customHeight="1" x14ac:dyDescent="0.2">
      <c r="A82" s="158"/>
      <c r="B82" s="158"/>
      <c r="C82" s="158"/>
      <c r="D82" s="158"/>
      <c r="E82" s="56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13"/>
      <c r="Q82" s="14"/>
    </row>
    <row r="83" spans="1:17" ht="19.5" customHeight="1" x14ac:dyDescent="0.2">
      <c r="A83" s="14"/>
      <c r="B83" s="14"/>
      <c r="C83" s="14"/>
      <c r="D83" s="23"/>
      <c r="E83" s="13"/>
      <c r="F83" s="13"/>
      <c r="G83" s="13"/>
      <c r="H83" s="13"/>
      <c r="I83" s="13"/>
      <c r="J83" s="13"/>
      <c r="K83" s="13"/>
      <c r="L83" s="13"/>
      <c r="M83" s="13"/>
      <c r="N83" s="21"/>
      <c r="O83" s="22"/>
      <c r="P83" s="13"/>
      <c r="Q83" s="14"/>
    </row>
    <row r="84" spans="1:17" ht="19.5" customHeight="1" x14ac:dyDescent="0.2">
      <c r="A84" s="14"/>
      <c r="B84" s="83"/>
      <c r="C84" s="83"/>
      <c r="D84" s="84"/>
      <c r="E84" s="13"/>
      <c r="F84" s="13"/>
      <c r="G84" s="13"/>
      <c r="H84" s="13"/>
      <c r="I84" s="13"/>
      <c r="J84" s="13"/>
      <c r="K84" s="13"/>
      <c r="L84" s="13"/>
      <c r="M84" s="13"/>
      <c r="N84" s="21"/>
      <c r="O84" s="22"/>
      <c r="P84" s="13"/>
      <c r="Q84" s="14"/>
    </row>
    <row r="85" spans="1:17" ht="19.5" customHeight="1" x14ac:dyDescent="0.2">
      <c r="A85" s="14"/>
      <c r="B85" s="14"/>
      <c r="C85" s="14"/>
      <c r="D85" s="23"/>
      <c r="E85" s="13"/>
      <c r="F85" s="13"/>
      <c r="G85" s="13"/>
      <c r="H85" s="13"/>
      <c r="I85" s="13"/>
      <c r="J85" s="13"/>
      <c r="K85" s="13"/>
      <c r="L85" s="13"/>
      <c r="M85" s="13"/>
      <c r="N85" s="21"/>
      <c r="O85" s="22"/>
      <c r="P85" s="13"/>
      <c r="Q85" s="14"/>
    </row>
    <row r="86" spans="1:17" ht="19.5" customHeight="1" x14ac:dyDescent="0.2">
      <c r="A86" s="14"/>
      <c r="B86" s="14"/>
      <c r="C86" s="14"/>
      <c r="D86" s="23"/>
      <c r="E86" s="13"/>
      <c r="F86" s="13"/>
      <c r="G86" s="13"/>
      <c r="H86" s="13"/>
      <c r="I86" s="13"/>
      <c r="J86" s="13"/>
      <c r="K86" s="13"/>
      <c r="L86" s="13"/>
      <c r="M86" s="13"/>
      <c r="N86" s="21"/>
      <c r="O86" s="22"/>
      <c r="P86" s="13"/>
      <c r="Q86" s="14"/>
    </row>
    <row r="87" spans="1:17" ht="19.5" customHeight="1" x14ac:dyDescent="0.2">
      <c r="A87" s="14"/>
      <c r="B87" s="14"/>
      <c r="C87" s="14"/>
      <c r="D87" s="23"/>
      <c r="E87" s="13"/>
      <c r="F87" s="13"/>
      <c r="G87" s="13"/>
      <c r="H87" s="13"/>
      <c r="I87" s="13"/>
      <c r="J87" s="13"/>
      <c r="K87" s="13"/>
      <c r="L87" s="13"/>
      <c r="M87" s="13"/>
      <c r="N87" s="21"/>
      <c r="O87" s="22"/>
      <c r="P87" s="13"/>
      <c r="Q87" s="14"/>
    </row>
    <row r="88" spans="1:17" ht="19.5" customHeight="1" x14ac:dyDescent="0.2">
      <c r="D88" s="23"/>
    </row>
    <row r="89" spans="1:17" ht="19.5" customHeight="1" x14ac:dyDescent="0.2">
      <c r="D89" s="23"/>
    </row>
    <row r="90" spans="1:17" ht="19.5" customHeight="1" x14ac:dyDescent="0.2">
      <c r="D90" s="23"/>
    </row>
    <row r="91" spans="1:17" ht="19.5" customHeight="1" x14ac:dyDescent="0.2">
      <c r="B91" s="2"/>
      <c r="C91" s="2"/>
      <c r="E91" s="4"/>
    </row>
    <row r="93" spans="1:17" ht="19.5" customHeight="1" x14ac:dyDescent="0.2">
      <c r="C93" s="2"/>
    </row>
    <row r="94" spans="1:17" ht="19.5" customHeight="1" x14ac:dyDescent="0.2">
      <c r="B94" s="2"/>
    </row>
  </sheetData>
  <sheetProtection selectLockedCells="1" selectUnlockedCells="1"/>
  <mergeCells count="83">
    <mergeCell ref="B57:C57"/>
    <mergeCell ref="B49:C49"/>
    <mergeCell ref="B34:C34"/>
    <mergeCell ref="B35:C35"/>
    <mergeCell ref="A36:D36"/>
    <mergeCell ref="B55:C55"/>
    <mergeCell ref="B56:C56"/>
    <mergeCell ref="B50:C50"/>
    <mergeCell ref="B51:C51"/>
    <mergeCell ref="B52:C52"/>
    <mergeCell ref="B53:C53"/>
    <mergeCell ref="B54:C54"/>
    <mergeCell ref="B48:C48"/>
    <mergeCell ref="A37:D37"/>
    <mergeCell ref="B38:C38"/>
    <mergeCell ref="B39:C39"/>
    <mergeCell ref="B74:D74"/>
    <mergeCell ref="B77:D77"/>
    <mergeCell ref="B81:D81"/>
    <mergeCell ref="A82:D82"/>
    <mergeCell ref="A70:D70"/>
    <mergeCell ref="A71:D71"/>
    <mergeCell ref="B72:D72"/>
    <mergeCell ref="B73:D73"/>
    <mergeCell ref="B75:D75"/>
    <mergeCell ref="B76:D76"/>
    <mergeCell ref="B80:D80"/>
    <mergeCell ref="B78:D78"/>
    <mergeCell ref="B79:D79"/>
    <mergeCell ref="B63:C63"/>
    <mergeCell ref="B65:C65"/>
    <mergeCell ref="B67:D67"/>
    <mergeCell ref="B68:D68"/>
    <mergeCell ref="B69:D69"/>
    <mergeCell ref="B66:D66"/>
    <mergeCell ref="B64:C64"/>
    <mergeCell ref="B58:C58"/>
    <mergeCell ref="B59:C59"/>
    <mergeCell ref="A60:C60"/>
    <mergeCell ref="B61:C61"/>
    <mergeCell ref="B62:C62"/>
    <mergeCell ref="A45:D45"/>
    <mergeCell ref="A46:D46"/>
    <mergeCell ref="B47:C47"/>
    <mergeCell ref="B30:C30"/>
    <mergeCell ref="B31:C31"/>
    <mergeCell ref="B32:C32"/>
    <mergeCell ref="B33:C33"/>
    <mergeCell ref="B40:C40"/>
    <mergeCell ref="B41:C41"/>
    <mergeCell ref="B42:C42"/>
    <mergeCell ref="B43:C43"/>
    <mergeCell ref="B44:C44"/>
    <mergeCell ref="B29:C2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19:C19"/>
    <mergeCell ref="B10:D10"/>
    <mergeCell ref="B11:D11"/>
    <mergeCell ref="A12:D12"/>
    <mergeCell ref="B13:C13"/>
    <mergeCell ref="B14:C14"/>
    <mergeCell ref="B15:C15"/>
    <mergeCell ref="B16:C16"/>
    <mergeCell ref="B17:C17"/>
    <mergeCell ref="B18:C18"/>
    <mergeCell ref="B5:D5"/>
    <mergeCell ref="B6:D6"/>
    <mergeCell ref="B7:D7"/>
    <mergeCell ref="B8:D8"/>
    <mergeCell ref="B9:D9"/>
    <mergeCell ref="B1:D1"/>
    <mergeCell ref="P1:Q1"/>
    <mergeCell ref="B2:D2"/>
    <mergeCell ref="B3:D3"/>
    <mergeCell ref="B4:D4"/>
  </mergeCells>
  <conditionalFormatting sqref="D64:D65">
    <cfRule type="cellIs" dxfId="46" priority="41" stopIfTrue="1" operator="equal">
      <formula>"NEGATIVA"</formula>
    </cfRule>
  </conditionalFormatting>
  <conditionalFormatting sqref="E70 E82 B67:D67 B48:B58 C48:C57">
    <cfRule type="cellIs" dxfId="45" priority="38" stopIfTrue="1" operator="equal">
      <formula>"PUNTEGGIO CONFERMATO"</formula>
    </cfRule>
    <cfRule type="cellIs" dxfId="44" priority="39" stopIfTrue="1" operator="equal">
      <formula>"NO PUNTEGGIO"</formula>
    </cfRule>
  </conditionalFormatting>
  <conditionalFormatting sqref="B61:B66 C61:C65">
    <cfRule type="cellIs" dxfId="43" priority="36" stopIfTrue="1" operator="equal">
      <formula>"NEGATIVA"</formula>
    </cfRule>
    <cfRule type="cellIs" dxfId="42" priority="37" stopIfTrue="1" operator="equal">
      <formula>"POSITIVA"</formula>
    </cfRule>
  </conditionalFormatting>
  <conditionalFormatting sqref="B41:C41">
    <cfRule type="cellIs" dxfId="41" priority="35" stopIfTrue="1" operator="equal">
      <formula>"FARE DETERMINA PER RIDUZIONE OPERE"</formula>
    </cfRule>
  </conditionalFormatting>
  <conditionalFormatting sqref="B21:C30">
    <cfRule type="cellIs" dxfId="40" priority="1" stopIfTrue="1" operator="equal">
      <formula>"punteggio assegnato"</formula>
    </cfRule>
  </conditionalFormatting>
  <printOptions horizontalCentered="1"/>
  <pageMargins left="0.23622047244094491" right="0.19685039370078741" top="0.47244094488188981" bottom="0.98425196850393704" header="0.23622047244094491" footer="0.51181102362204722"/>
  <pageSetup paperSize="9" scale="85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"/>
  <sheetViews>
    <sheetView topLeftCell="A61" workbookViewId="0">
      <selection activeCell="A73" sqref="A73:A79"/>
    </sheetView>
  </sheetViews>
  <sheetFormatPr defaultRowHeight="19.5" customHeight="1" x14ac:dyDescent="0.2"/>
  <cols>
    <col min="1" max="1" width="53" style="109" customWidth="1"/>
    <col min="2" max="2" width="21.5703125" style="1" customWidth="1"/>
    <col min="3" max="3" width="18" style="1" customWidth="1"/>
    <col min="4" max="4" width="19.85546875" style="2" customWidth="1"/>
    <col min="5" max="5" width="13" style="3" customWidth="1"/>
    <col min="6" max="6" width="14.28515625" style="3" customWidth="1"/>
    <col min="7" max="7" width="3.42578125" style="3" customWidth="1"/>
    <col min="8" max="8" width="21.42578125" style="3" customWidth="1"/>
    <col min="9" max="9" width="10.5703125" style="3" customWidth="1"/>
    <col min="10" max="10" width="9.140625" style="3"/>
    <col min="11" max="11" width="10.7109375" style="3" customWidth="1"/>
    <col min="12" max="12" width="9.28515625" style="3" customWidth="1"/>
    <col min="13" max="13" width="0" style="3" hidden="1" customWidth="1"/>
    <col min="14" max="14" width="17" style="4" customWidth="1"/>
    <col min="15" max="15" width="12.28515625" style="5" customWidth="1"/>
    <col min="16" max="16" width="12.140625" style="3" customWidth="1"/>
    <col min="17" max="17" width="19.42578125" style="1" customWidth="1"/>
    <col min="18" max="18" width="12" style="1" customWidth="1"/>
    <col min="19" max="16384" width="9.140625" style="1"/>
  </cols>
  <sheetData>
    <row r="1" spans="1:17" ht="19.5" customHeight="1" x14ac:dyDescent="0.2">
      <c r="A1" s="90" t="s">
        <v>0</v>
      </c>
      <c r="B1" s="120">
        <f>ASSEGNAZIONE!B1</f>
        <v>0</v>
      </c>
      <c r="C1" s="120"/>
      <c r="D1" s="120"/>
      <c r="E1" s="7" t="s">
        <v>1</v>
      </c>
      <c r="F1" s="8"/>
      <c r="G1" s="8"/>
      <c r="H1" s="9"/>
      <c r="I1" s="9"/>
      <c r="J1" s="9"/>
      <c r="K1" s="9"/>
      <c r="L1" s="9"/>
      <c r="M1" s="9"/>
      <c r="N1" s="9"/>
      <c r="O1" s="9"/>
      <c r="P1" s="121"/>
      <c r="Q1" s="121"/>
    </row>
    <row r="2" spans="1:17" ht="19.5" customHeight="1" x14ac:dyDescent="0.2">
      <c r="A2" s="90" t="s">
        <v>2</v>
      </c>
      <c r="B2" s="123">
        <f>ASSEGNAZIONE!B2</f>
        <v>0</v>
      </c>
      <c r="C2" s="123"/>
      <c r="D2" s="123"/>
      <c r="E2" s="12"/>
      <c r="F2" s="8"/>
      <c r="G2" s="8"/>
      <c r="H2" s="8"/>
      <c r="I2" s="8"/>
      <c r="J2" s="8"/>
      <c r="K2" s="8"/>
      <c r="L2" s="8"/>
      <c r="M2" s="8"/>
      <c r="N2" s="8"/>
      <c r="O2" s="8"/>
      <c r="P2" s="13"/>
      <c r="Q2" s="14"/>
    </row>
    <row r="3" spans="1:17" ht="19.5" customHeight="1" x14ac:dyDescent="0.2">
      <c r="A3" s="90" t="s">
        <v>3</v>
      </c>
      <c r="B3" s="123">
        <f>ASSEGNAZIONE!B3</f>
        <v>0</v>
      </c>
      <c r="C3" s="123"/>
      <c r="D3" s="123"/>
      <c r="E3" s="12"/>
      <c r="F3" s="8"/>
      <c r="G3" s="8"/>
      <c r="H3" s="8"/>
      <c r="I3" s="8"/>
      <c r="J3" s="8"/>
      <c r="K3" s="8"/>
      <c r="L3" s="8"/>
      <c r="M3" s="8"/>
      <c r="N3" s="8"/>
      <c r="O3" s="8"/>
      <c r="P3" s="13"/>
      <c r="Q3" s="14"/>
    </row>
    <row r="4" spans="1:17" ht="19.5" customHeight="1" x14ac:dyDescent="0.2">
      <c r="A4" s="90" t="s">
        <v>4</v>
      </c>
      <c r="B4" s="123">
        <f>ASSEGNAZIONE!B4</f>
        <v>0</v>
      </c>
      <c r="C4" s="123"/>
      <c r="D4" s="123"/>
      <c r="E4" s="12"/>
      <c r="F4" s="8"/>
      <c r="G4" s="8"/>
      <c r="H4" s="8"/>
      <c r="I4" s="8"/>
      <c r="J4" s="8"/>
      <c r="K4" s="8"/>
      <c r="L4" s="8"/>
      <c r="M4" s="8"/>
      <c r="N4" s="8"/>
      <c r="O4" s="8"/>
      <c r="P4" s="13"/>
      <c r="Q4" s="14"/>
    </row>
    <row r="5" spans="1:17" ht="19.5" customHeight="1" x14ac:dyDescent="0.2">
      <c r="A5" s="90" t="s">
        <v>5</v>
      </c>
      <c r="B5" s="123">
        <f>ASSEGNAZIONE!B5</f>
        <v>0</v>
      </c>
      <c r="C5" s="123"/>
      <c r="D5" s="123"/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13"/>
      <c r="Q5" s="14"/>
    </row>
    <row r="6" spans="1:17" ht="19.5" customHeight="1" x14ac:dyDescent="0.2">
      <c r="A6" s="90" t="s">
        <v>6</v>
      </c>
      <c r="B6" s="123">
        <f>ASSEGNAZIONE!B6</f>
        <v>0</v>
      </c>
      <c r="C6" s="123"/>
      <c r="D6" s="123"/>
      <c r="E6" s="12"/>
      <c r="F6" s="8"/>
      <c r="G6" s="8"/>
      <c r="H6" s="8"/>
      <c r="I6" s="8"/>
      <c r="J6" s="8"/>
      <c r="K6" s="8"/>
      <c r="L6" s="8"/>
      <c r="M6" s="8"/>
      <c r="N6" s="8"/>
      <c r="O6" s="8"/>
      <c r="P6" s="13"/>
      <c r="Q6" s="14"/>
    </row>
    <row r="7" spans="1:17" ht="53.25" customHeight="1" x14ac:dyDescent="0.2">
      <c r="A7" s="90" t="s">
        <v>7</v>
      </c>
      <c r="B7" s="123">
        <f>ASSEGNAZIONE!B7</f>
        <v>0</v>
      </c>
      <c r="C7" s="123"/>
      <c r="D7" s="123"/>
      <c r="E7" s="12"/>
      <c r="F7" s="8"/>
      <c r="G7" s="8"/>
      <c r="H7" s="70" t="s">
        <v>8</v>
      </c>
      <c r="I7" s="8"/>
      <c r="J7" s="8"/>
      <c r="K7" s="8"/>
      <c r="L7" s="8"/>
      <c r="M7" s="8"/>
      <c r="N7" s="8"/>
      <c r="O7" s="8"/>
      <c r="P7" s="13"/>
      <c r="Q7" s="13"/>
    </row>
    <row r="8" spans="1:17" ht="19.5" customHeight="1" x14ac:dyDescent="0.2">
      <c r="A8" s="90" t="s">
        <v>9</v>
      </c>
      <c r="B8" s="139">
        <f>ASSEGNAZIONE!B8</f>
        <v>210000</v>
      </c>
      <c r="C8" s="140"/>
      <c r="D8" s="141"/>
      <c r="E8" s="12"/>
      <c r="F8" s="8"/>
      <c r="G8" s="8"/>
      <c r="H8" s="16"/>
      <c r="I8" s="16"/>
      <c r="J8" s="16"/>
      <c r="K8" s="16"/>
      <c r="L8" s="16"/>
      <c r="M8" s="16"/>
      <c r="N8" s="16"/>
      <c r="O8" s="16"/>
      <c r="P8" s="13"/>
      <c r="Q8" s="14"/>
    </row>
    <row r="9" spans="1:17" ht="19.5" customHeight="1" x14ac:dyDescent="0.2">
      <c r="A9" s="90" t="s">
        <v>10</v>
      </c>
      <c r="B9" s="139">
        <f>ASSEGNAZIONE!B9</f>
        <v>200000</v>
      </c>
      <c r="C9" s="140"/>
      <c r="D9" s="141"/>
      <c r="E9" s="12"/>
      <c r="F9" s="8"/>
      <c r="G9" s="8"/>
      <c r="H9" s="17"/>
      <c r="I9" s="17"/>
      <c r="J9" s="17"/>
      <c r="K9" s="17"/>
      <c r="L9" s="17"/>
      <c r="M9" s="17"/>
      <c r="N9" s="17"/>
      <c r="O9" s="17"/>
      <c r="P9" s="13"/>
      <c r="Q9" s="14"/>
    </row>
    <row r="10" spans="1:17" ht="19.5" customHeight="1" x14ac:dyDescent="0.2">
      <c r="A10" s="90" t="s">
        <v>11</v>
      </c>
      <c r="B10" s="123" t="str">
        <f>ASSEGNAZIONE!B10</f>
        <v>BANDO PARCO PROGETTI</v>
      </c>
      <c r="C10" s="123"/>
      <c r="D10" s="123"/>
      <c r="E10" s="12"/>
      <c r="F10" s="8"/>
      <c r="G10" s="8"/>
      <c r="H10" s="8"/>
      <c r="I10" s="8"/>
      <c r="J10" s="8"/>
      <c r="K10" s="8"/>
      <c r="L10" s="8"/>
      <c r="M10" s="8"/>
      <c r="N10" s="8"/>
      <c r="O10" s="8"/>
      <c r="P10" s="13"/>
      <c r="Q10" s="14"/>
    </row>
    <row r="11" spans="1:17" ht="19.5" customHeight="1" x14ac:dyDescent="0.2">
      <c r="A11" s="90" t="s">
        <v>12</v>
      </c>
      <c r="B11" s="123" t="str">
        <f>ASSEGNAZIONE!B11</f>
        <v>1) prot.</v>
      </c>
      <c r="C11" s="123"/>
      <c r="D11" s="123"/>
      <c r="E11" s="12"/>
      <c r="F11" s="8"/>
      <c r="G11" s="8"/>
      <c r="H11" s="18" t="s">
        <v>13</v>
      </c>
      <c r="I11" s="8"/>
      <c r="J11" s="8"/>
      <c r="K11" s="8"/>
      <c r="L11" s="8"/>
      <c r="M11" s="8"/>
      <c r="N11" s="8"/>
      <c r="O11" s="8"/>
      <c r="P11" s="13"/>
      <c r="Q11" s="14"/>
    </row>
    <row r="12" spans="1:17" ht="19.5" customHeight="1" x14ac:dyDescent="0.2">
      <c r="A12" s="131" t="s">
        <v>14</v>
      </c>
      <c r="B12" s="131"/>
      <c r="C12" s="131"/>
      <c r="D12" s="131"/>
      <c r="E12" s="12"/>
      <c r="F12" s="8"/>
      <c r="G12" s="8"/>
      <c r="H12" s="18"/>
      <c r="I12" s="8"/>
      <c r="J12" s="8"/>
      <c r="K12" s="8"/>
      <c r="L12" s="8"/>
      <c r="M12" s="8"/>
      <c r="N12" s="8"/>
      <c r="O12" s="8"/>
      <c r="P12" s="13"/>
      <c r="Q12" s="14"/>
    </row>
    <row r="13" spans="1:17" ht="25.5" customHeight="1" x14ac:dyDescent="0.2">
      <c r="A13" s="6" t="s">
        <v>15</v>
      </c>
      <c r="B13" s="128" t="s">
        <v>16</v>
      </c>
      <c r="C13" s="129"/>
      <c r="D13" s="19">
        <f>ASSEGNAZIONE!D13</f>
        <v>0</v>
      </c>
      <c r="E13" s="12"/>
      <c r="F13" s="8"/>
      <c r="G13" s="8"/>
      <c r="H13" s="20"/>
      <c r="I13" s="8"/>
      <c r="J13" s="8"/>
      <c r="K13" s="8"/>
      <c r="L13" s="8"/>
      <c r="M13" s="8"/>
      <c r="N13" s="21"/>
      <c r="O13" s="22"/>
      <c r="P13" s="13"/>
      <c r="Q13" s="23"/>
    </row>
    <row r="14" spans="1:17" ht="26.25" customHeight="1" x14ac:dyDescent="0.2">
      <c r="A14" s="6" t="s">
        <v>17</v>
      </c>
      <c r="B14" s="128"/>
      <c r="C14" s="129"/>
      <c r="D14" s="19">
        <f>ASSEGNAZIONE!D14</f>
        <v>0</v>
      </c>
      <c r="E14" s="12"/>
      <c r="F14" s="8"/>
      <c r="G14" s="8"/>
      <c r="H14" s="20"/>
      <c r="I14" s="8"/>
      <c r="J14" s="8"/>
      <c r="K14" s="8"/>
      <c r="L14" s="8"/>
      <c r="M14" s="8"/>
      <c r="N14" s="21"/>
      <c r="O14" s="22"/>
      <c r="P14" s="13"/>
      <c r="Q14" s="23"/>
    </row>
    <row r="15" spans="1:17" ht="31.5" customHeight="1" x14ac:dyDescent="0.2">
      <c r="A15" s="6" t="s">
        <v>18</v>
      </c>
      <c r="B15" s="129"/>
      <c r="C15" s="129"/>
      <c r="D15" s="19">
        <f>ASSEGNAZIONE!D15</f>
        <v>0</v>
      </c>
      <c r="E15" s="24">
        <v>100000</v>
      </c>
      <c r="F15" s="25" t="s">
        <v>19</v>
      </c>
      <c r="G15" s="8"/>
      <c r="H15" s="20"/>
      <c r="I15" s="8"/>
      <c r="J15" s="8"/>
      <c r="K15" s="8"/>
      <c r="L15" s="8"/>
      <c r="M15" s="8"/>
      <c r="N15" s="21"/>
      <c r="O15" s="22"/>
      <c r="P15" s="13"/>
      <c r="Q15" s="14"/>
    </row>
    <row r="16" spans="1:17" ht="28.5" customHeight="1" x14ac:dyDescent="0.2">
      <c r="A16" s="6" t="s">
        <v>20</v>
      </c>
      <c r="B16" s="132"/>
      <c r="C16" s="132"/>
      <c r="D16" s="19">
        <f>ASSEGNAZIONE!D16</f>
        <v>0</v>
      </c>
      <c r="E16" s="12"/>
      <c r="F16" s="8"/>
      <c r="G16" s="8"/>
      <c r="H16" s="20"/>
      <c r="I16" s="8"/>
      <c r="J16" s="8"/>
      <c r="K16" s="8"/>
      <c r="L16" s="8"/>
      <c r="M16" s="8"/>
      <c r="N16" s="21"/>
      <c r="O16" s="22"/>
      <c r="P16" s="21"/>
      <c r="Q16" s="14"/>
    </row>
    <row r="17" spans="1:17" ht="22.5" customHeight="1" x14ac:dyDescent="0.2">
      <c r="A17" s="81" t="s">
        <v>101</v>
      </c>
      <c r="B17" s="129"/>
      <c r="C17" s="129"/>
      <c r="D17" s="26">
        <f>D13+D14+D16</f>
        <v>0</v>
      </c>
      <c r="E17" s="24">
        <f>D17*30/100</f>
        <v>0</v>
      </c>
      <c r="F17" s="27" t="s">
        <v>22</v>
      </c>
      <c r="G17" s="8"/>
      <c r="H17" s="20"/>
      <c r="I17" s="8"/>
      <c r="J17" s="8"/>
      <c r="K17" s="8"/>
      <c r="L17" s="8"/>
      <c r="M17" s="8"/>
      <c r="N17" s="21"/>
      <c r="O17" s="22"/>
      <c r="P17" s="13"/>
      <c r="Q17" s="14"/>
    </row>
    <row r="18" spans="1:17" ht="14.25" customHeight="1" x14ac:dyDescent="0.2">
      <c r="A18" s="81" t="s">
        <v>100</v>
      </c>
      <c r="B18" s="129"/>
      <c r="C18" s="129"/>
      <c r="D18" s="28">
        <f>ASSEGNAZIONE!D18</f>
        <v>0</v>
      </c>
      <c r="G18" s="8"/>
      <c r="H18" s="20"/>
      <c r="I18" s="8"/>
      <c r="J18" s="8"/>
      <c r="K18" s="8"/>
      <c r="L18" s="8"/>
      <c r="M18" s="8"/>
      <c r="N18" s="21"/>
      <c r="O18" s="22"/>
      <c r="P18" s="13"/>
      <c r="Q18" s="14"/>
    </row>
    <row r="19" spans="1:17" ht="14.25" customHeight="1" x14ac:dyDescent="0.2">
      <c r="A19" s="29" t="s">
        <v>24</v>
      </c>
      <c r="B19" s="129"/>
      <c r="C19" s="129"/>
      <c r="D19" s="30">
        <f>D13+D14+D16+D18</f>
        <v>0</v>
      </c>
      <c r="E19" s="12"/>
      <c r="F19" s="8"/>
      <c r="G19" s="8"/>
      <c r="H19" s="20"/>
      <c r="I19" s="8"/>
      <c r="J19" s="8"/>
      <c r="K19" s="8"/>
      <c r="L19" s="8"/>
      <c r="M19" s="8"/>
      <c r="N19" s="21"/>
      <c r="O19" s="22"/>
      <c r="P19" s="13"/>
      <c r="Q19" s="14"/>
    </row>
    <row r="20" spans="1:17" ht="19.5" customHeight="1" x14ac:dyDescent="0.2">
      <c r="A20" s="90" t="s">
        <v>25</v>
      </c>
      <c r="B20" s="134" t="s">
        <v>26</v>
      </c>
      <c r="C20" s="134"/>
      <c r="D20" s="31"/>
      <c r="E20" s="32"/>
      <c r="F20" s="8"/>
      <c r="G20" s="8"/>
      <c r="H20" s="33"/>
      <c r="I20" s="8"/>
      <c r="J20" s="8"/>
      <c r="K20" s="8"/>
      <c r="L20" s="8"/>
      <c r="M20" s="8"/>
      <c r="N20" s="34"/>
      <c r="O20" s="22"/>
      <c r="P20" s="13"/>
      <c r="Q20" s="14"/>
    </row>
    <row r="21" spans="1:17" ht="12.75" customHeight="1" x14ac:dyDescent="0.2">
      <c r="A21" s="91" t="s">
        <v>27</v>
      </c>
      <c r="B21" s="133" t="str">
        <f>IF(D21&gt;=(20000),"PUNTEGGIO ASSEGNATO","NO PUNTEGGIO")</f>
        <v>NO PUNTEGGIO</v>
      </c>
      <c r="C21" s="133"/>
      <c r="D21" s="36">
        <f>ASSEGNAZIONE!D21</f>
        <v>0</v>
      </c>
      <c r="E21" s="87" t="s">
        <v>28</v>
      </c>
      <c r="F21" s="16">
        <v>20000</v>
      </c>
      <c r="G21" s="8"/>
      <c r="H21" s="33"/>
      <c r="I21" s="8"/>
      <c r="J21" s="8"/>
      <c r="K21" s="8"/>
      <c r="L21" s="8"/>
      <c r="M21" s="8"/>
      <c r="N21" s="34"/>
      <c r="O21" s="22"/>
      <c r="P21" s="13"/>
      <c r="Q21" s="14"/>
    </row>
    <row r="22" spans="1:17" ht="12.75" customHeight="1" x14ac:dyDescent="0.2">
      <c r="A22" s="91" t="s">
        <v>29</v>
      </c>
      <c r="B22" s="133" t="str">
        <f>IF(D22&gt;=(20000),"PUNTEGGIO ASSEGNATO","NO PUNTEGGIO")</f>
        <v>NO PUNTEGGIO</v>
      </c>
      <c r="C22" s="133"/>
      <c r="D22" s="36">
        <f>ASSEGNAZIONE!D22</f>
        <v>0</v>
      </c>
      <c r="E22" s="87" t="s">
        <v>30</v>
      </c>
      <c r="F22" s="16">
        <v>20000</v>
      </c>
      <c r="G22" s="8"/>
      <c r="H22" s="33"/>
      <c r="I22" s="8"/>
      <c r="J22" s="8"/>
      <c r="K22" s="8"/>
      <c r="L22" s="8"/>
      <c r="M22" s="8"/>
      <c r="N22" s="34"/>
      <c r="O22" s="22"/>
      <c r="P22" s="13"/>
      <c r="Q22" s="14"/>
    </row>
    <row r="23" spans="1:17" ht="12.75" customHeight="1" x14ac:dyDescent="0.2">
      <c r="A23" s="91" t="s">
        <v>31</v>
      </c>
      <c r="B23" s="133" t="str">
        <f>IF(D23&gt;=(30000),"PUNTEGGIO ASSEGNATO","NO PUNTEGGIO")</f>
        <v>NO PUNTEGGIO</v>
      </c>
      <c r="C23" s="133"/>
      <c r="D23" s="36">
        <f>ASSEGNAZIONE!D23</f>
        <v>0</v>
      </c>
      <c r="E23" s="87" t="s">
        <v>32</v>
      </c>
      <c r="F23" s="16">
        <v>30000</v>
      </c>
      <c r="G23" s="8"/>
      <c r="H23" s="33"/>
      <c r="I23" s="8"/>
      <c r="J23" s="8"/>
      <c r="K23" s="8"/>
      <c r="L23" s="8"/>
      <c r="M23" s="8"/>
      <c r="N23" s="21"/>
      <c r="O23" s="22"/>
      <c r="P23" s="13"/>
      <c r="Q23" s="14"/>
    </row>
    <row r="24" spans="1:17" ht="12.75" customHeight="1" x14ac:dyDescent="0.2">
      <c r="A24" s="91" t="s">
        <v>33</v>
      </c>
      <c r="B24" s="133" t="str">
        <f>IF(D24&gt;=(30000),"PUNTEGGIO ASSEGNATO","NO PUNTEGGIO")</f>
        <v>NO PUNTEGGIO</v>
      </c>
      <c r="C24" s="133"/>
      <c r="D24" s="36">
        <f>ASSEGNAZIONE!D24</f>
        <v>0</v>
      </c>
      <c r="E24" s="87" t="s">
        <v>34</v>
      </c>
      <c r="F24" s="16">
        <v>30000</v>
      </c>
      <c r="G24" s="8"/>
      <c r="H24" s="33"/>
      <c r="I24" s="8"/>
      <c r="J24" s="8"/>
      <c r="K24" s="8"/>
      <c r="L24" s="8"/>
      <c r="M24" s="8"/>
      <c r="N24" s="21"/>
      <c r="O24" s="22"/>
      <c r="P24" s="13"/>
      <c r="Q24" s="14"/>
    </row>
    <row r="25" spans="1:17" ht="12.75" customHeight="1" x14ac:dyDescent="0.2">
      <c r="A25" s="91" t="s">
        <v>35</v>
      </c>
      <c r="B25" s="133" t="str">
        <f>IF(D25&gt;=(30000),"PUNTEGGIO ASSEGNATO","NO PUNTEGGIO")</f>
        <v>NO PUNTEGGIO</v>
      </c>
      <c r="C25" s="133"/>
      <c r="D25" s="36">
        <f>ASSEGNAZIONE!D25</f>
        <v>0</v>
      </c>
      <c r="E25" s="87" t="s">
        <v>36</v>
      </c>
      <c r="F25" s="16">
        <v>30000</v>
      </c>
      <c r="G25" s="8"/>
      <c r="H25" s="33"/>
      <c r="I25" s="8"/>
      <c r="J25" s="8"/>
      <c r="K25" s="8"/>
      <c r="L25" s="8"/>
      <c r="M25" s="8"/>
      <c r="N25" s="21"/>
      <c r="O25" s="22"/>
      <c r="P25" s="13"/>
      <c r="Q25" s="14"/>
    </row>
    <row r="26" spans="1:17" ht="12.75" customHeight="1" x14ac:dyDescent="0.2">
      <c r="A26" s="91" t="s">
        <v>37</v>
      </c>
      <c r="B26" s="133" t="str">
        <f>IF(D26&gt;=(10000),"PUNTEGGIO ASSEGNATO","NO PUNTEGGIO")</f>
        <v>NO PUNTEGGIO</v>
      </c>
      <c r="C26" s="133"/>
      <c r="D26" s="36">
        <f>ASSEGNAZIONE!D26</f>
        <v>0</v>
      </c>
      <c r="E26" s="87" t="s">
        <v>38</v>
      </c>
      <c r="F26" s="16">
        <v>10000</v>
      </c>
      <c r="G26" s="8"/>
      <c r="H26" s="33"/>
      <c r="I26" s="8"/>
      <c r="J26" s="8"/>
      <c r="K26" s="8"/>
      <c r="L26" s="8"/>
      <c r="M26" s="8"/>
      <c r="N26" s="21"/>
      <c r="O26" s="22"/>
      <c r="P26" s="13"/>
      <c r="Q26" s="14"/>
    </row>
    <row r="27" spans="1:17" ht="12.75" customHeight="1" x14ac:dyDescent="0.2">
      <c r="A27" s="91" t="s">
        <v>39</v>
      </c>
      <c r="B27" s="133" t="str">
        <f>IF(D27&gt;=(60000),"PUNTEGGIO ASSEGNATO","NO PUNTEGGIO")</f>
        <v>NO PUNTEGGIO</v>
      </c>
      <c r="C27" s="133"/>
      <c r="D27" s="36">
        <f>ASSEGNAZIONE!D27</f>
        <v>0</v>
      </c>
      <c r="E27" s="87" t="s">
        <v>40</v>
      </c>
      <c r="F27" s="16">
        <v>60000</v>
      </c>
      <c r="G27" s="8"/>
      <c r="H27" s="33"/>
      <c r="I27" s="8"/>
      <c r="J27" s="8"/>
      <c r="K27" s="8"/>
      <c r="L27" s="8"/>
      <c r="M27" s="8"/>
      <c r="N27" s="21"/>
      <c r="O27" s="22"/>
      <c r="P27" s="13"/>
      <c r="Q27" s="14"/>
    </row>
    <row r="28" spans="1:17" ht="12.75" customHeight="1" x14ac:dyDescent="0.2">
      <c r="A28" s="92" t="s">
        <v>73</v>
      </c>
      <c r="B28" s="133" t="str">
        <f>IF(D28&gt;(F28),"PUNTEGGIO ASSEGNATO","NO PUNTEGGIO")</f>
        <v>NO PUNTEGGIO</v>
      </c>
      <c r="C28" s="133"/>
      <c r="D28" s="73">
        <f>ASSEGNAZIONE!D28</f>
        <v>-5</v>
      </c>
      <c r="E28" s="87" t="s">
        <v>77</v>
      </c>
      <c r="F28" s="16">
        <v>-1</v>
      </c>
      <c r="G28" s="8"/>
      <c r="H28" s="33"/>
      <c r="I28" s="8"/>
      <c r="J28" s="8"/>
      <c r="K28" s="8"/>
      <c r="L28" s="8"/>
      <c r="M28" s="8"/>
      <c r="N28" s="21"/>
      <c r="O28" s="22"/>
      <c r="P28" s="13"/>
      <c r="Q28" s="14"/>
    </row>
    <row r="29" spans="1:17" ht="12.75" customHeight="1" x14ac:dyDescent="0.2">
      <c r="A29" s="92" t="s">
        <v>74</v>
      </c>
      <c r="B29" s="133" t="str">
        <f>IF(D29&gt;=(F29),"PUNTEGGIO ASSEGNATO","NO PUNTEGGIO")</f>
        <v>NO PUNTEGGIO</v>
      </c>
      <c r="C29" s="133"/>
      <c r="D29" s="36">
        <f>ASSEGNAZIONE!D29</f>
        <v>0</v>
      </c>
      <c r="E29" s="87" t="s">
        <v>76</v>
      </c>
      <c r="F29" s="16">
        <v>3</v>
      </c>
      <c r="G29" s="8"/>
      <c r="H29" s="33"/>
      <c r="I29" s="8"/>
      <c r="J29" s="8"/>
      <c r="K29" s="8"/>
      <c r="L29" s="8"/>
      <c r="M29" s="8"/>
      <c r="N29" s="21"/>
      <c r="O29" s="22"/>
      <c r="P29" s="13"/>
      <c r="Q29" s="14"/>
    </row>
    <row r="30" spans="1:17" ht="12.75" customHeight="1" x14ac:dyDescent="0.2">
      <c r="A30" s="92" t="s">
        <v>75</v>
      </c>
      <c r="B30" s="133" t="str">
        <f>IF(D30&gt;=(F30),"PUNTEGGIO ASSEGNATO","NO PUNTEGGIO")</f>
        <v>NO PUNTEGGIO</v>
      </c>
      <c r="C30" s="133"/>
      <c r="D30" s="36">
        <f>ASSEGNAZIONE!D30</f>
        <v>0</v>
      </c>
      <c r="E30" s="87" t="s">
        <v>78</v>
      </c>
      <c r="F30" s="16">
        <v>0.01</v>
      </c>
      <c r="G30" s="8"/>
      <c r="H30" s="33"/>
      <c r="I30" s="8"/>
      <c r="J30" s="8"/>
      <c r="K30" s="8"/>
      <c r="L30" s="8"/>
      <c r="M30" s="8"/>
      <c r="N30" s="21"/>
      <c r="O30" s="22"/>
      <c r="P30" s="13"/>
      <c r="Q30" s="14"/>
    </row>
    <row r="31" spans="1:17" ht="30.75" customHeight="1" x14ac:dyDescent="0.2">
      <c r="A31" s="93" t="s">
        <v>41</v>
      </c>
      <c r="B31" s="137"/>
      <c r="C31" s="137"/>
      <c r="D31" s="19">
        <f>ASSEGNAZIONE!D31</f>
        <v>0</v>
      </c>
      <c r="E31" s="12"/>
      <c r="F31" s="39" t="s">
        <v>42</v>
      </c>
      <c r="G31" s="8"/>
      <c r="H31" s="20"/>
      <c r="I31" s="8"/>
      <c r="J31" s="8"/>
      <c r="K31" s="8"/>
      <c r="L31" s="8"/>
      <c r="M31" s="8"/>
      <c r="N31" s="21"/>
      <c r="O31" s="22"/>
      <c r="P31" s="13"/>
      <c r="Q31" s="14"/>
    </row>
    <row r="32" spans="1:17" ht="19.5" customHeight="1" x14ac:dyDescent="0.2">
      <c r="A32" s="93" t="s">
        <v>43</v>
      </c>
      <c r="B32" s="129"/>
      <c r="C32" s="129"/>
      <c r="D32" s="19">
        <v>0</v>
      </c>
      <c r="E32" s="12"/>
      <c r="F32" s="8"/>
      <c r="G32" s="8"/>
      <c r="H32" s="20"/>
      <c r="I32" s="8"/>
      <c r="J32" s="8"/>
      <c r="K32" s="8"/>
      <c r="L32" s="8"/>
      <c r="M32" s="8"/>
      <c r="N32" s="21"/>
      <c r="O32" s="22"/>
      <c r="P32" s="13"/>
      <c r="Q32" s="14"/>
    </row>
    <row r="33" spans="1:17" ht="19.5" customHeight="1" x14ac:dyDescent="0.2">
      <c r="A33" s="93" t="s">
        <v>44</v>
      </c>
      <c r="B33" s="129"/>
      <c r="C33" s="129"/>
      <c r="D33" s="26">
        <f>ASSEGNAZIONE!D33</f>
        <v>0</v>
      </c>
      <c r="E33" s="12"/>
      <c r="F33" s="8"/>
      <c r="G33" s="8"/>
      <c r="H33" s="20"/>
      <c r="I33" s="8"/>
      <c r="J33" s="8"/>
      <c r="K33" s="8"/>
      <c r="L33" s="8"/>
      <c r="M33" s="8"/>
      <c r="N33" s="21"/>
      <c r="O33" s="22"/>
      <c r="P33" s="13"/>
      <c r="Q33" s="14"/>
    </row>
    <row r="34" spans="1:17" ht="19.5" customHeight="1" x14ac:dyDescent="0.2">
      <c r="A34" s="94" t="s">
        <v>45</v>
      </c>
      <c r="B34" s="129"/>
      <c r="C34" s="129"/>
      <c r="D34" s="41">
        <f>ASSEGNAZIONE!D34</f>
        <v>0</v>
      </c>
      <c r="E34" s="12"/>
      <c r="F34" s="8"/>
      <c r="G34" s="8"/>
      <c r="H34" s="20"/>
      <c r="I34" s="8"/>
      <c r="J34" s="8"/>
      <c r="K34" s="8"/>
      <c r="L34" s="8"/>
      <c r="M34" s="8"/>
      <c r="N34" s="21"/>
      <c r="O34" s="22"/>
      <c r="P34" s="13"/>
      <c r="Q34" s="14"/>
    </row>
    <row r="35" spans="1:17" ht="19.5" customHeight="1" x14ac:dyDescent="0.2">
      <c r="A35" s="94" t="s">
        <v>46</v>
      </c>
      <c r="B35" s="138"/>
      <c r="C35" s="138"/>
      <c r="D35" s="30">
        <f>ASSEGNAZIONE!D35</f>
        <v>0</v>
      </c>
      <c r="E35" s="42"/>
      <c r="F35" s="16"/>
      <c r="G35" s="8"/>
      <c r="H35" s="43"/>
      <c r="I35" s="8"/>
      <c r="J35" s="8"/>
      <c r="K35" s="8"/>
      <c r="L35" s="8"/>
      <c r="M35" s="8"/>
      <c r="N35" s="21"/>
      <c r="O35" s="22"/>
      <c r="P35" s="13"/>
      <c r="Q35" s="14"/>
    </row>
    <row r="36" spans="1:17" ht="6.75" customHeight="1" x14ac:dyDescent="0.2">
      <c r="A36" s="135"/>
      <c r="B36" s="135"/>
      <c r="C36" s="135"/>
      <c r="D36" s="135"/>
      <c r="E36" s="12"/>
      <c r="F36" s="8"/>
      <c r="G36" s="8"/>
      <c r="H36" s="22"/>
      <c r="I36" s="22"/>
      <c r="J36" s="22"/>
      <c r="K36" s="22"/>
      <c r="L36" s="22"/>
      <c r="M36" s="22"/>
      <c r="N36" s="21"/>
      <c r="O36" s="22"/>
      <c r="P36" s="13"/>
      <c r="Q36" s="14"/>
    </row>
    <row r="37" spans="1:17" s="13" customFormat="1" ht="19.5" customHeight="1" x14ac:dyDescent="0.2">
      <c r="A37" s="161" t="s">
        <v>111</v>
      </c>
      <c r="B37" s="161"/>
      <c r="C37" s="161"/>
      <c r="D37" s="161"/>
      <c r="E37" s="87"/>
      <c r="F37" s="9"/>
      <c r="G37" s="9"/>
      <c r="H37" s="22"/>
      <c r="I37" s="22"/>
      <c r="J37" s="22"/>
      <c r="K37" s="22"/>
      <c r="L37" s="22"/>
      <c r="M37" s="22"/>
      <c r="N37" s="21"/>
      <c r="O37" s="22"/>
    </row>
    <row r="38" spans="1:17" ht="19.5" customHeight="1" x14ac:dyDescent="0.2">
      <c r="A38" s="95" t="s">
        <v>52</v>
      </c>
      <c r="B38" s="128" t="s">
        <v>112</v>
      </c>
      <c r="C38" s="129"/>
      <c r="D38" s="19"/>
      <c r="E38" s="12"/>
      <c r="F38" s="8"/>
      <c r="G38" s="8"/>
      <c r="H38" s="50"/>
      <c r="I38" s="22"/>
      <c r="J38" s="22"/>
      <c r="K38" s="22"/>
      <c r="L38" s="22"/>
      <c r="M38" s="22"/>
      <c r="N38" s="21"/>
      <c r="O38" s="22"/>
      <c r="P38" s="13"/>
      <c r="Q38" s="14"/>
    </row>
    <row r="39" spans="1:17" ht="19.5" customHeight="1" x14ac:dyDescent="0.2">
      <c r="A39" s="95" t="s">
        <v>53</v>
      </c>
      <c r="B39" s="129"/>
      <c r="C39" s="129"/>
      <c r="D39" s="19"/>
      <c r="E39" s="12"/>
      <c r="F39" s="8"/>
      <c r="G39" s="8"/>
      <c r="H39" s="50"/>
      <c r="I39" s="22"/>
      <c r="J39" s="22"/>
      <c r="K39" s="22"/>
      <c r="L39" s="22"/>
      <c r="M39" s="22"/>
      <c r="N39" s="21"/>
      <c r="O39" s="22"/>
      <c r="P39" s="13"/>
      <c r="Q39" s="14"/>
    </row>
    <row r="40" spans="1:17" ht="19.5" customHeight="1" x14ac:dyDescent="0.2">
      <c r="A40" s="95" t="s">
        <v>20</v>
      </c>
      <c r="B40" s="129"/>
      <c r="C40" s="129"/>
      <c r="D40" s="19">
        <v>0</v>
      </c>
      <c r="E40" s="12"/>
      <c r="F40" s="8"/>
      <c r="G40" s="8"/>
      <c r="H40" s="50"/>
      <c r="I40" s="22"/>
      <c r="J40" s="22"/>
      <c r="K40" s="22"/>
      <c r="L40" s="22"/>
      <c r="M40" s="22"/>
      <c r="N40" s="21"/>
      <c r="O40" s="22"/>
      <c r="P40" s="13"/>
      <c r="Q40" s="14"/>
    </row>
    <row r="41" spans="1:17" ht="19.5" customHeight="1" x14ac:dyDescent="0.2">
      <c r="A41" s="95" t="s">
        <v>21</v>
      </c>
      <c r="B41" s="163" t="e">
        <f>IF(E41&lt;(0),"FARE DETERMINA PER RIDUZIONE OPERE","NULLA ")</f>
        <v>#REF!</v>
      </c>
      <c r="C41" s="163"/>
      <c r="D41" s="26">
        <f>D38+D39+D40</f>
        <v>0</v>
      </c>
      <c r="E41" s="110" t="e">
        <f>D41-#REF!</f>
        <v>#REF!</v>
      </c>
      <c r="F41" s="51" t="s">
        <v>54</v>
      </c>
      <c r="G41" s="8"/>
      <c r="H41" s="50">
        <f>D43-338857.97</f>
        <v>-338857.97</v>
      </c>
      <c r="I41" s="22"/>
      <c r="J41" s="22"/>
      <c r="K41" s="22"/>
      <c r="L41" s="22"/>
      <c r="M41" s="22"/>
      <c r="N41" s="21"/>
      <c r="O41" s="22"/>
      <c r="P41" s="13"/>
      <c r="Q41" s="14"/>
    </row>
    <row r="42" spans="1:17" ht="19.5" customHeight="1" x14ac:dyDescent="0.2">
      <c r="A42" s="96" t="s">
        <v>122</v>
      </c>
      <c r="B42" s="166"/>
      <c r="C42" s="166"/>
      <c r="D42" s="97"/>
      <c r="E42" s="12"/>
      <c r="F42" s="8"/>
      <c r="G42" s="8"/>
      <c r="H42" s="22"/>
      <c r="I42" s="22"/>
      <c r="J42" s="22"/>
      <c r="K42" s="22"/>
      <c r="L42" s="22"/>
      <c r="M42" s="22"/>
      <c r="N42" s="21"/>
      <c r="O42" s="22"/>
      <c r="P42" s="13"/>
      <c r="Q42" s="14"/>
    </row>
    <row r="43" spans="1:17" ht="19.5" customHeight="1" x14ac:dyDescent="0.2">
      <c r="A43" s="98" t="s">
        <v>55</v>
      </c>
      <c r="B43" s="167"/>
      <c r="C43" s="167"/>
      <c r="D43" s="78">
        <f>D41+D42</f>
        <v>0</v>
      </c>
      <c r="E43" s="63"/>
      <c r="F43" s="8"/>
      <c r="G43" s="8"/>
      <c r="H43" s="22"/>
      <c r="I43" s="22"/>
      <c r="J43" s="22"/>
      <c r="K43" s="22"/>
      <c r="L43" s="22"/>
      <c r="M43" s="22"/>
      <c r="N43" s="21"/>
      <c r="O43" s="22"/>
      <c r="P43" s="13"/>
      <c r="Q43" s="14"/>
    </row>
    <row r="44" spans="1:17" ht="19.5" customHeight="1" x14ac:dyDescent="0.2">
      <c r="A44" s="99" t="s">
        <v>68</v>
      </c>
      <c r="B44" s="148"/>
      <c r="C44" s="148"/>
      <c r="D44" s="89"/>
      <c r="E44" s="63"/>
      <c r="F44" s="8"/>
      <c r="G44" s="8"/>
      <c r="H44" s="22"/>
      <c r="I44" s="22"/>
      <c r="J44" s="22"/>
      <c r="K44" s="22"/>
      <c r="L44" s="22"/>
      <c r="M44" s="22"/>
      <c r="N44" s="21"/>
      <c r="O44" s="22"/>
      <c r="P44" s="13"/>
      <c r="Q44" s="14"/>
    </row>
    <row r="45" spans="1:17" ht="23.25" customHeight="1" x14ac:dyDescent="0.2">
      <c r="A45" s="100" t="s">
        <v>113</v>
      </c>
      <c r="B45" s="147" t="s">
        <v>114</v>
      </c>
      <c r="C45" s="162"/>
      <c r="D45" s="58"/>
      <c r="E45" s="63"/>
      <c r="F45" s="8"/>
      <c r="G45" s="8"/>
      <c r="H45" s="22"/>
      <c r="I45" s="22"/>
      <c r="J45" s="22"/>
      <c r="K45" s="22"/>
      <c r="L45" s="22"/>
      <c r="M45" s="22"/>
      <c r="N45" s="21"/>
      <c r="O45" s="22"/>
      <c r="P45" s="13"/>
      <c r="Q45" s="14"/>
    </row>
    <row r="46" spans="1:17" ht="27.75" customHeight="1" x14ac:dyDescent="0.2">
      <c r="A46" s="100" t="s">
        <v>115</v>
      </c>
      <c r="B46" s="147" t="s">
        <v>116</v>
      </c>
      <c r="C46" s="162"/>
      <c r="D46" s="58"/>
      <c r="E46" s="63"/>
      <c r="F46" s="8"/>
      <c r="G46" s="8"/>
      <c r="H46" s="22"/>
      <c r="I46" s="22"/>
      <c r="J46" s="22"/>
      <c r="K46" s="22"/>
      <c r="L46" s="22"/>
      <c r="M46" s="22"/>
      <c r="N46" s="21"/>
      <c r="O46" s="22"/>
      <c r="P46" s="13"/>
      <c r="Q46" s="14"/>
    </row>
    <row r="47" spans="1:17" ht="24.75" customHeight="1" x14ac:dyDescent="0.2">
      <c r="A47" s="100" t="s">
        <v>117</v>
      </c>
      <c r="B47" s="147"/>
      <c r="C47" s="162"/>
      <c r="D47" s="114">
        <f>D35-D45</f>
        <v>0</v>
      </c>
      <c r="E47" s="63"/>
      <c r="F47" s="8"/>
      <c r="G47" s="8"/>
      <c r="H47" s="22"/>
      <c r="I47" s="22"/>
      <c r="J47" s="22"/>
      <c r="K47" s="22"/>
      <c r="L47" s="22"/>
      <c r="M47" s="22"/>
      <c r="N47" s="21"/>
      <c r="O47" s="22"/>
      <c r="P47" s="13"/>
      <c r="Q47" s="14"/>
    </row>
    <row r="48" spans="1:17" ht="8.25" customHeight="1" x14ac:dyDescent="0.2">
      <c r="A48" s="135"/>
      <c r="B48" s="142"/>
      <c r="C48" s="142"/>
      <c r="D48" s="142"/>
      <c r="E48" s="12"/>
      <c r="F48" s="8"/>
      <c r="G48" s="8"/>
      <c r="H48" s="22"/>
      <c r="I48" s="22"/>
      <c r="J48" s="22"/>
      <c r="K48" s="22"/>
      <c r="L48" s="22"/>
      <c r="M48" s="22"/>
      <c r="N48" s="21"/>
      <c r="O48" s="22"/>
      <c r="P48" s="13"/>
      <c r="Q48" s="14"/>
    </row>
    <row r="49" spans="1:17" ht="19.5" customHeight="1" x14ac:dyDescent="0.2">
      <c r="A49" s="143" t="s">
        <v>97</v>
      </c>
      <c r="B49" s="143"/>
      <c r="C49" s="143"/>
      <c r="D49" s="143"/>
      <c r="E49" s="12"/>
      <c r="F49" s="8"/>
      <c r="G49" s="8"/>
      <c r="H49" s="53" t="e">
        <f>IF(D34&gt;=(#REF!),"POSITIVA","NEGATIVA")</f>
        <v>#REF!</v>
      </c>
      <c r="I49" s="53"/>
      <c r="J49" s="53"/>
      <c r="K49" s="53"/>
      <c r="L49" s="53"/>
      <c r="M49" s="53"/>
      <c r="N49" s="54"/>
      <c r="O49" s="22"/>
      <c r="P49" s="13"/>
      <c r="Q49" s="14"/>
    </row>
    <row r="50" spans="1:17" ht="19.5" customHeight="1" x14ac:dyDescent="0.2">
      <c r="A50" s="101" t="s">
        <v>56</v>
      </c>
      <c r="B50" s="144" t="s">
        <v>57</v>
      </c>
      <c r="C50" s="144"/>
      <c r="D50" s="45"/>
      <c r="E50" s="12"/>
      <c r="F50" s="8"/>
      <c r="G50" s="8"/>
      <c r="H50" s="22"/>
      <c r="I50" s="22"/>
      <c r="J50" s="22"/>
      <c r="K50" s="22"/>
      <c r="L50" s="22"/>
      <c r="M50" s="22"/>
      <c r="N50" s="21"/>
      <c r="O50" s="22"/>
      <c r="P50" s="13"/>
      <c r="Q50" s="14"/>
    </row>
    <row r="51" spans="1:17" ht="12.75" customHeight="1" x14ac:dyDescent="0.2">
      <c r="A51" s="102" t="s">
        <v>27</v>
      </c>
      <c r="B51" s="133" t="str">
        <f>IF(D51&gt;=(20000),"PUNTEGGIO CONFERMATO","NO PUNTEGGIO")</f>
        <v>NO PUNTEGGIO</v>
      </c>
      <c r="C51" s="133"/>
      <c r="D51" s="36"/>
      <c r="E51" s="87" t="s">
        <v>28</v>
      </c>
      <c r="F51" s="16">
        <v>20000</v>
      </c>
      <c r="G51" s="8"/>
      <c r="H51" s="22"/>
      <c r="I51" s="22"/>
      <c r="J51" s="22"/>
      <c r="K51" s="22"/>
      <c r="L51" s="22"/>
      <c r="M51" s="22"/>
      <c r="N51" s="34"/>
      <c r="O51" s="22"/>
      <c r="P51" s="13"/>
      <c r="Q51" s="14"/>
    </row>
    <row r="52" spans="1:17" ht="12.75" customHeight="1" x14ac:dyDescent="0.2">
      <c r="A52" s="102" t="s">
        <v>29</v>
      </c>
      <c r="B52" s="133" t="str">
        <f>IF(D52&gt;=(20000),"PUNTEGGIO CONFERMATO","NO PUNTEGGIO")</f>
        <v>NO PUNTEGGIO</v>
      </c>
      <c r="C52" s="133"/>
      <c r="D52" s="36"/>
      <c r="E52" s="87" t="s">
        <v>58</v>
      </c>
      <c r="F52" s="16">
        <v>20000</v>
      </c>
      <c r="G52" s="8"/>
      <c r="H52" s="22"/>
      <c r="I52" s="22"/>
      <c r="J52" s="22"/>
      <c r="K52" s="22"/>
      <c r="L52" s="22"/>
      <c r="M52" s="22"/>
      <c r="N52" s="34"/>
      <c r="O52" s="22"/>
      <c r="P52" s="13"/>
      <c r="Q52" s="14"/>
    </row>
    <row r="53" spans="1:17" ht="12.75" customHeight="1" x14ac:dyDescent="0.2">
      <c r="A53" s="102" t="s">
        <v>31</v>
      </c>
      <c r="B53" s="133" t="str">
        <f>IF(D53&gt;=(30000),"PUNTEGGIO CONFERMATO","NO PUNTEGGIO")</f>
        <v>NO PUNTEGGIO</v>
      </c>
      <c r="C53" s="133"/>
      <c r="D53" s="36"/>
      <c r="E53" s="87" t="s">
        <v>32</v>
      </c>
      <c r="F53" s="16">
        <v>30000</v>
      </c>
      <c r="G53" s="8"/>
      <c r="H53" s="22"/>
      <c r="I53" s="22"/>
      <c r="J53" s="22"/>
      <c r="K53" s="22"/>
      <c r="L53" s="22"/>
      <c r="M53" s="22"/>
      <c r="N53" s="21"/>
      <c r="O53" s="22"/>
      <c r="P53" s="13"/>
      <c r="Q53" s="14"/>
    </row>
    <row r="54" spans="1:17" ht="12.75" customHeight="1" x14ac:dyDescent="0.2">
      <c r="A54" s="102" t="s">
        <v>33</v>
      </c>
      <c r="B54" s="133" t="str">
        <f>IF(D54&gt;=(30000),"PUNTEGGIO CONFERMATO","NO PUNTEGGIO")</f>
        <v>NO PUNTEGGIO</v>
      </c>
      <c r="C54" s="133"/>
      <c r="D54" s="36"/>
      <c r="E54" s="87" t="s">
        <v>34</v>
      </c>
      <c r="F54" s="16">
        <v>30000</v>
      </c>
      <c r="G54" s="8"/>
      <c r="H54" s="22"/>
      <c r="I54" s="22"/>
      <c r="J54" s="22"/>
      <c r="K54" s="22"/>
      <c r="L54" s="22"/>
      <c r="M54" s="22"/>
      <c r="N54" s="21"/>
      <c r="O54" s="22"/>
      <c r="P54" s="13"/>
      <c r="Q54" s="14"/>
    </row>
    <row r="55" spans="1:17" ht="12.75" customHeight="1" x14ac:dyDescent="0.2">
      <c r="A55" s="102" t="s">
        <v>35</v>
      </c>
      <c r="B55" s="133" t="str">
        <f>IF(D55&gt;=(30000),"PUNTEGGIO CONFERMATO","NO PUNTEGGIO")</f>
        <v>NO PUNTEGGIO</v>
      </c>
      <c r="C55" s="133"/>
      <c r="D55" s="36"/>
      <c r="E55" s="87" t="s">
        <v>36</v>
      </c>
      <c r="F55" s="16">
        <v>30000</v>
      </c>
      <c r="G55" s="8"/>
      <c r="H55" s="22"/>
      <c r="I55" s="22"/>
      <c r="J55" s="22"/>
      <c r="K55" s="22"/>
      <c r="L55" s="22"/>
      <c r="M55" s="22"/>
      <c r="N55" s="21"/>
      <c r="O55" s="22"/>
      <c r="P55" s="13"/>
      <c r="Q55" s="14"/>
    </row>
    <row r="56" spans="1:17" ht="12.75" customHeight="1" x14ac:dyDescent="0.2">
      <c r="A56" s="102" t="s">
        <v>37</v>
      </c>
      <c r="B56" s="133" t="str">
        <f>IF(D56&gt;=(10000),"PUNTEGGIO CONFERMATO","NO PUNTEGGIO")</f>
        <v>NO PUNTEGGIO</v>
      </c>
      <c r="C56" s="133"/>
      <c r="D56" s="36"/>
      <c r="E56" s="87" t="s">
        <v>38</v>
      </c>
      <c r="F56" s="16">
        <v>10000</v>
      </c>
      <c r="G56" s="8"/>
      <c r="H56" s="22"/>
      <c r="I56" s="22"/>
      <c r="J56" s="22"/>
      <c r="K56" s="22"/>
      <c r="L56" s="22"/>
      <c r="M56" s="22"/>
      <c r="N56" s="21"/>
      <c r="O56" s="22"/>
      <c r="P56" s="13"/>
      <c r="Q56" s="14"/>
    </row>
    <row r="57" spans="1:17" ht="12.75" customHeight="1" x14ac:dyDescent="0.2">
      <c r="A57" s="102" t="s">
        <v>39</v>
      </c>
      <c r="B57" s="133" t="str">
        <f>IF(D57&gt;=(60000),"PUNTEGGIO CONFERMATO","NO PUNTEGGIO")</f>
        <v>NO PUNTEGGIO</v>
      </c>
      <c r="C57" s="133"/>
      <c r="D57" s="36"/>
      <c r="E57" s="87" t="s">
        <v>40</v>
      </c>
      <c r="F57" s="16">
        <v>60000</v>
      </c>
      <c r="G57" s="8"/>
      <c r="H57" s="22"/>
      <c r="I57" s="22"/>
      <c r="J57" s="22"/>
      <c r="K57" s="22"/>
      <c r="L57" s="22"/>
      <c r="M57" s="22"/>
      <c r="N57" s="21"/>
      <c r="O57" s="22"/>
      <c r="P57" s="13"/>
      <c r="Q57" s="14"/>
    </row>
    <row r="58" spans="1:17" ht="12.75" customHeight="1" x14ac:dyDescent="0.2">
      <c r="A58" s="92" t="s">
        <v>73</v>
      </c>
      <c r="B58" s="133" t="str">
        <f>IF(D58&gt;(F58),"PUNTEGGIO ASSEGNATO","NO PUNTEGGIO")</f>
        <v>NO PUNTEGGIO</v>
      </c>
      <c r="C58" s="133"/>
      <c r="D58" s="73">
        <v>-5</v>
      </c>
      <c r="E58" s="87" t="s">
        <v>77</v>
      </c>
      <c r="F58" s="16">
        <v>-1</v>
      </c>
      <c r="G58" s="8"/>
      <c r="H58" s="33"/>
      <c r="I58" s="8"/>
      <c r="J58" s="8"/>
      <c r="K58" s="8"/>
      <c r="L58" s="8"/>
      <c r="M58" s="8"/>
      <c r="N58" s="21"/>
      <c r="O58" s="22"/>
      <c r="P58" s="13"/>
      <c r="Q58" s="14"/>
    </row>
    <row r="59" spans="1:17" ht="12.75" customHeight="1" x14ac:dyDescent="0.2">
      <c r="A59" s="92" t="s">
        <v>74</v>
      </c>
      <c r="B59" s="133" t="str">
        <f>IF(D59&gt;=(F59),"PUNTEGGIO ASSEGNATO","NO PUNTEGGIO")</f>
        <v>NO PUNTEGGIO</v>
      </c>
      <c r="C59" s="133"/>
      <c r="D59" s="36"/>
      <c r="E59" s="87" t="s">
        <v>76</v>
      </c>
      <c r="F59" s="16">
        <v>3</v>
      </c>
      <c r="G59" s="8"/>
      <c r="H59" s="33"/>
      <c r="I59" s="8"/>
      <c r="J59" s="8"/>
      <c r="K59" s="8"/>
      <c r="L59" s="8"/>
      <c r="M59" s="8"/>
      <c r="N59" s="21"/>
      <c r="O59" s="22"/>
      <c r="P59" s="13"/>
      <c r="Q59" s="14"/>
    </row>
    <row r="60" spans="1:17" ht="12.75" customHeight="1" x14ac:dyDescent="0.2">
      <c r="A60" s="92" t="s">
        <v>75</v>
      </c>
      <c r="B60" s="133" t="str">
        <f>IF(D60&gt;=(F60),"PUNTEGGIO ASSEGNATO","NO PUNTEGGIO")</f>
        <v>NO PUNTEGGIO</v>
      </c>
      <c r="C60" s="133"/>
      <c r="D60" s="36"/>
      <c r="E60" s="87" t="s">
        <v>78</v>
      </c>
      <c r="F60" s="16">
        <v>0.01</v>
      </c>
      <c r="G60" s="8"/>
      <c r="H60" s="33"/>
      <c r="I60" s="8"/>
      <c r="J60" s="8"/>
      <c r="K60" s="8"/>
      <c r="L60" s="8"/>
      <c r="M60" s="8"/>
      <c r="N60" s="21"/>
      <c r="O60" s="22"/>
      <c r="P60" s="13"/>
      <c r="Q60" s="14"/>
    </row>
    <row r="61" spans="1:17" ht="28.5" customHeight="1" x14ac:dyDescent="0.2">
      <c r="A61" s="101" t="s">
        <v>59</v>
      </c>
      <c r="B61" s="164"/>
      <c r="C61" s="149"/>
      <c r="D61" s="57"/>
      <c r="E61" s="87"/>
      <c r="F61" s="16"/>
      <c r="G61" s="8"/>
      <c r="H61" s="22"/>
      <c r="I61" s="22"/>
      <c r="J61" s="22"/>
      <c r="K61" s="22"/>
      <c r="L61" s="22"/>
      <c r="M61" s="22"/>
      <c r="N61" s="21"/>
      <c r="O61" s="22"/>
      <c r="P61" s="13"/>
      <c r="Q61" s="14"/>
    </row>
    <row r="62" spans="1:17" ht="19.5" customHeight="1" x14ac:dyDescent="0.2">
      <c r="A62" s="103" t="s">
        <v>120</v>
      </c>
      <c r="B62" s="144"/>
      <c r="C62" s="144"/>
      <c r="D62" s="26">
        <f>SUM(D51:D57)+D61+D39</f>
        <v>0</v>
      </c>
      <c r="E62" s="12"/>
      <c r="F62" s="8"/>
      <c r="G62" s="8"/>
      <c r="H62" s="22"/>
      <c r="I62" s="22"/>
      <c r="J62" s="22"/>
      <c r="K62" s="22"/>
      <c r="L62" s="22"/>
      <c r="M62" s="22"/>
      <c r="N62" s="21"/>
      <c r="O62" s="22"/>
      <c r="P62" s="13"/>
      <c r="Q62" s="14"/>
    </row>
    <row r="63" spans="1:17" ht="19.5" customHeight="1" x14ac:dyDescent="0.2">
      <c r="A63" s="112" t="s">
        <v>121</v>
      </c>
      <c r="B63" s="144"/>
      <c r="C63" s="144"/>
      <c r="D63" s="113">
        <f>D62+D42</f>
        <v>0</v>
      </c>
      <c r="E63" s="111"/>
      <c r="F63" s="8"/>
      <c r="G63" s="8"/>
      <c r="H63" s="22"/>
      <c r="I63" s="22"/>
      <c r="J63" s="22"/>
      <c r="K63" s="22"/>
      <c r="L63" s="22"/>
      <c r="M63" s="22"/>
      <c r="N63" s="21"/>
      <c r="O63" s="22"/>
      <c r="P63" s="13"/>
      <c r="Q63" s="14"/>
    </row>
    <row r="64" spans="1:17" ht="19.5" customHeight="1" x14ac:dyDescent="0.2">
      <c r="A64" s="103" t="s">
        <v>93</v>
      </c>
      <c r="B64" s="154">
        <f>IF(D47&gt;B9,B9,D47)</f>
        <v>0</v>
      </c>
      <c r="C64" s="155"/>
      <c r="D64" s="156"/>
      <c r="E64" s="12"/>
      <c r="F64" s="8"/>
      <c r="G64" s="8"/>
      <c r="H64" s="50"/>
      <c r="I64" s="22"/>
      <c r="J64" s="22"/>
      <c r="K64" s="22"/>
      <c r="L64" s="22"/>
      <c r="M64" s="22"/>
      <c r="N64" s="34"/>
      <c r="O64" s="22"/>
      <c r="P64" s="13"/>
      <c r="Q64" s="14"/>
    </row>
    <row r="65" spans="1:18" ht="19.5" customHeight="1" x14ac:dyDescent="0.2">
      <c r="A65" s="103" t="s">
        <v>96</v>
      </c>
      <c r="B65" s="165"/>
      <c r="C65" s="165"/>
      <c r="D65" s="165"/>
      <c r="E65" s="12"/>
      <c r="F65" s="8"/>
      <c r="G65" s="8"/>
      <c r="H65" s="16"/>
      <c r="I65" s="16"/>
      <c r="J65" s="16"/>
      <c r="K65" s="16"/>
      <c r="L65" s="16"/>
      <c r="M65" s="16"/>
      <c r="N65" s="16"/>
      <c r="O65" s="16"/>
      <c r="P65" s="13"/>
      <c r="Q65" s="14"/>
    </row>
    <row r="66" spans="1:18" ht="19.5" customHeight="1" x14ac:dyDescent="0.2">
      <c r="A66" s="101" t="s">
        <v>1</v>
      </c>
      <c r="B66" s="136"/>
      <c r="C66" s="136"/>
      <c r="D66" s="136"/>
      <c r="E66" s="12"/>
      <c r="F66" s="8"/>
      <c r="G66" s="8"/>
      <c r="H66" s="8"/>
      <c r="I66" s="8"/>
      <c r="J66" s="8"/>
      <c r="K66" s="8"/>
      <c r="L66" s="8"/>
      <c r="M66" s="8"/>
      <c r="N66" s="8"/>
      <c r="O66" s="8"/>
      <c r="P66" s="13"/>
      <c r="Q66" s="14"/>
    </row>
    <row r="67" spans="1:18" ht="48" customHeight="1" x14ac:dyDescent="0.2">
      <c r="A67" s="104" t="s">
        <v>79</v>
      </c>
      <c r="B67" s="153"/>
      <c r="C67" s="153"/>
      <c r="D67" s="153"/>
      <c r="E67" s="61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50"/>
      <c r="Q67" s="85"/>
      <c r="R67" s="14"/>
    </row>
    <row r="68" spans="1:18" ht="19.5" customHeight="1" x14ac:dyDescent="0.2">
      <c r="A68" s="158"/>
      <c r="B68" s="158"/>
      <c r="C68" s="158"/>
      <c r="D68" s="158"/>
      <c r="E68" s="88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13"/>
      <c r="Q68" s="14"/>
    </row>
    <row r="69" spans="1:18" s="86" customFormat="1" ht="19.5" customHeight="1" x14ac:dyDescent="0.25">
      <c r="A69" s="159" t="s">
        <v>69</v>
      </c>
      <c r="B69" s="160"/>
      <c r="C69" s="160"/>
      <c r="D69" s="160"/>
      <c r="E69" s="105"/>
      <c r="F69" s="106"/>
      <c r="G69" s="106"/>
      <c r="H69" s="106"/>
    </row>
    <row r="70" spans="1:18" s="86" customFormat="1" ht="19.5" customHeight="1" x14ac:dyDescent="0.2">
      <c r="A70" s="107" t="s">
        <v>70</v>
      </c>
      <c r="B70" s="152"/>
      <c r="C70" s="153"/>
      <c r="D70" s="157"/>
      <c r="E70" s="105"/>
      <c r="F70" s="106"/>
      <c r="G70" s="106"/>
      <c r="H70" s="106"/>
    </row>
    <row r="71" spans="1:18" s="86" customFormat="1" ht="19.5" customHeight="1" x14ac:dyDescent="0.2">
      <c r="A71" s="107" t="s">
        <v>71</v>
      </c>
      <c r="B71" s="152"/>
      <c r="C71" s="153"/>
      <c r="D71" s="157"/>
      <c r="E71" s="105"/>
      <c r="F71" s="106"/>
      <c r="G71" s="106"/>
      <c r="H71" s="106"/>
    </row>
    <row r="72" spans="1:18" s="86" customFormat="1" ht="19.5" customHeight="1" x14ac:dyDescent="0.2">
      <c r="A72" s="104" t="s">
        <v>95</v>
      </c>
      <c r="B72" s="152"/>
      <c r="C72" s="153"/>
      <c r="D72" s="157"/>
      <c r="E72" s="105"/>
      <c r="F72" s="106"/>
      <c r="G72" s="106"/>
      <c r="H72" s="106"/>
    </row>
    <row r="73" spans="1:18" s="86" customFormat="1" ht="19.5" customHeight="1" x14ac:dyDescent="0.2">
      <c r="A73" s="104"/>
      <c r="B73" s="152"/>
      <c r="C73" s="153"/>
      <c r="D73" s="157"/>
      <c r="E73" s="105"/>
      <c r="F73" s="106"/>
      <c r="G73" s="106"/>
      <c r="H73" s="106"/>
      <c r="I73" s="106"/>
    </row>
    <row r="74" spans="1:18" s="86" customFormat="1" ht="19.5" customHeight="1" x14ac:dyDescent="0.2">
      <c r="A74" s="104"/>
      <c r="B74" s="124"/>
      <c r="C74" s="125"/>
      <c r="D74" s="125"/>
      <c r="E74" s="105"/>
      <c r="F74" s="106"/>
      <c r="G74" s="106"/>
      <c r="H74" s="106"/>
      <c r="I74" s="106"/>
    </row>
    <row r="75" spans="1:18" s="86" customFormat="1" ht="19.5" customHeight="1" x14ac:dyDescent="0.2">
      <c r="A75" s="104"/>
      <c r="B75" s="152"/>
      <c r="C75" s="153"/>
      <c r="D75" s="157"/>
      <c r="E75" s="105"/>
      <c r="F75" s="106"/>
      <c r="G75" s="106"/>
      <c r="H75" s="106"/>
      <c r="I75" s="106"/>
    </row>
    <row r="76" spans="1:18" s="86" customFormat="1" ht="19.5" customHeight="1" x14ac:dyDescent="0.2">
      <c r="A76" s="104"/>
      <c r="B76" s="152"/>
      <c r="C76" s="153"/>
      <c r="D76" s="157"/>
      <c r="E76" s="105"/>
      <c r="F76" s="106"/>
      <c r="G76" s="106"/>
      <c r="H76" s="106"/>
      <c r="I76" s="106"/>
    </row>
    <row r="77" spans="1:18" s="115" customFormat="1" ht="19.5" customHeight="1" x14ac:dyDescent="0.2">
      <c r="A77" s="118"/>
      <c r="B77" s="152"/>
      <c r="C77" s="153"/>
      <c r="D77" s="157"/>
      <c r="E77" s="105"/>
      <c r="F77" s="106"/>
      <c r="G77" s="106"/>
      <c r="H77" s="106"/>
      <c r="I77" s="106"/>
    </row>
    <row r="78" spans="1:18" s="86" customFormat="1" ht="19.5" customHeight="1" x14ac:dyDescent="0.2">
      <c r="A78" s="104"/>
      <c r="B78" s="152"/>
      <c r="C78" s="153"/>
      <c r="D78" s="157"/>
      <c r="E78" s="105"/>
      <c r="F78" s="106"/>
      <c r="G78" s="106"/>
      <c r="H78" s="106"/>
      <c r="I78" s="106"/>
    </row>
    <row r="79" spans="1:18" s="86" customFormat="1" ht="19.5" customHeight="1" x14ac:dyDescent="0.2">
      <c r="A79" s="104"/>
      <c r="B79" s="152"/>
      <c r="C79" s="153"/>
      <c r="D79" s="157"/>
      <c r="E79" s="105"/>
      <c r="F79" s="106"/>
      <c r="G79" s="106"/>
      <c r="H79" s="106"/>
    </row>
    <row r="80" spans="1:18" ht="19.5" customHeight="1" x14ac:dyDescent="0.2">
      <c r="A80" s="158"/>
      <c r="B80" s="158"/>
      <c r="C80" s="158"/>
      <c r="D80" s="158"/>
      <c r="E80" s="88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13"/>
      <c r="Q80" s="14"/>
    </row>
    <row r="81" spans="1:17" ht="19.5" customHeight="1" x14ac:dyDescent="0.2">
      <c r="A81" s="108"/>
      <c r="B81" s="14"/>
      <c r="C81" s="14"/>
      <c r="D81" s="23"/>
      <c r="E81" s="13"/>
      <c r="F81" s="13"/>
      <c r="G81" s="13"/>
      <c r="H81" s="13"/>
      <c r="I81" s="13"/>
      <c r="J81" s="13"/>
      <c r="K81" s="13"/>
      <c r="L81" s="13"/>
      <c r="M81" s="13"/>
      <c r="N81" s="21"/>
      <c r="O81" s="22"/>
      <c r="P81" s="13"/>
      <c r="Q81" s="14"/>
    </row>
    <row r="82" spans="1:17" ht="19.5" customHeight="1" x14ac:dyDescent="0.2">
      <c r="A82" s="108"/>
      <c r="B82" s="14"/>
      <c r="C82" s="14"/>
      <c r="D82" s="23"/>
      <c r="E82" s="13"/>
      <c r="F82" s="13"/>
      <c r="G82" s="13"/>
      <c r="H82" s="13"/>
      <c r="I82" s="13"/>
      <c r="J82" s="13"/>
      <c r="K82" s="13"/>
      <c r="L82" s="13"/>
      <c r="M82" s="13"/>
      <c r="N82" s="21"/>
      <c r="O82" s="22"/>
      <c r="P82" s="13"/>
      <c r="Q82" s="14"/>
    </row>
    <row r="83" spans="1:17" ht="19.5" customHeight="1" x14ac:dyDescent="0.2">
      <c r="A83" s="108"/>
      <c r="B83" s="14"/>
      <c r="C83" s="14"/>
      <c r="D83" s="23"/>
      <c r="E83" s="13"/>
      <c r="F83" s="13"/>
      <c r="G83" s="13"/>
      <c r="H83" s="13"/>
      <c r="I83" s="13"/>
      <c r="J83" s="13"/>
      <c r="K83" s="13"/>
      <c r="L83" s="13"/>
      <c r="M83" s="13"/>
      <c r="N83" s="21"/>
      <c r="O83" s="22"/>
      <c r="P83" s="13"/>
      <c r="Q83" s="14"/>
    </row>
    <row r="84" spans="1:17" ht="19.5" customHeight="1" x14ac:dyDescent="0.2">
      <c r="A84" s="108"/>
      <c r="B84" s="14"/>
      <c r="C84" s="14"/>
      <c r="D84" s="23"/>
      <c r="E84" s="13"/>
      <c r="F84" s="13"/>
      <c r="G84" s="13"/>
      <c r="H84" s="13"/>
      <c r="I84" s="13"/>
      <c r="J84" s="13"/>
      <c r="K84" s="13"/>
      <c r="L84" s="13"/>
      <c r="M84" s="13"/>
      <c r="N84" s="21"/>
      <c r="O84" s="22"/>
      <c r="P84" s="13"/>
      <c r="Q84" s="14"/>
    </row>
    <row r="85" spans="1:17" ht="19.5" customHeight="1" x14ac:dyDescent="0.2">
      <c r="A85" s="108"/>
      <c r="B85" s="14"/>
      <c r="C85" s="14"/>
      <c r="D85" s="23"/>
      <c r="E85" s="13"/>
      <c r="F85" s="13"/>
      <c r="G85" s="13"/>
      <c r="H85" s="13"/>
      <c r="I85" s="13"/>
      <c r="J85" s="13"/>
      <c r="K85" s="13"/>
      <c r="L85" s="13"/>
      <c r="M85" s="13"/>
      <c r="N85" s="21"/>
      <c r="O85" s="22"/>
      <c r="P85" s="13"/>
      <c r="Q85" s="14"/>
    </row>
  </sheetData>
  <sheetProtection selectLockedCells="1" selectUnlockedCells="1"/>
  <mergeCells count="81">
    <mergeCell ref="B11:D11"/>
    <mergeCell ref="B1:D1"/>
    <mergeCell ref="B6:D6"/>
    <mergeCell ref="B7:D7"/>
    <mergeCell ref="B8:D8"/>
    <mergeCell ref="B9:D9"/>
    <mergeCell ref="B10:D10"/>
    <mergeCell ref="P1:Q1"/>
    <mergeCell ref="B2:D2"/>
    <mergeCell ref="B3:D3"/>
    <mergeCell ref="B4:D4"/>
    <mergeCell ref="B5:D5"/>
    <mergeCell ref="B23:C23"/>
    <mergeCell ref="A12:D12"/>
    <mergeCell ref="B21:C21"/>
    <mergeCell ref="B22:C22"/>
    <mergeCell ref="B20:C20"/>
    <mergeCell ref="B18:C18"/>
    <mergeCell ref="B19:C19"/>
    <mergeCell ref="B13:C13"/>
    <mergeCell ref="B14:C14"/>
    <mergeCell ref="B15:C15"/>
    <mergeCell ref="B16:C16"/>
    <mergeCell ref="B17:C17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9:D49"/>
    <mergeCell ref="B42:C42"/>
    <mergeCell ref="B43:C43"/>
    <mergeCell ref="B44:C44"/>
    <mergeCell ref="B45:C45"/>
    <mergeCell ref="B59:C5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66:D66"/>
    <mergeCell ref="B60:C60"/>
    <mergeCell ref="B62:C62"/>
    <mergeCell ref="B63:C63"/>
    <mergeCell ref="B61:C61"/>
    <mergeCell ref="B64:D64"/>
    <mergeCell ref="B65:D65"/>
    <mergeCell ref="B70:D70"/>
    <mergeCell ref="B71:D71"/>
    <mergeCell ref="B72:D72"/>
    <mergeCell ref="B67:D67"/>
    <mergeCell ref="A68:D68"/>
    <mergeCell ref="A69:D69"/>
    <mergeCell ref="A36:D36"/>
    <mergeCell ref="B38:C38"/>
    <mergeCell ref="B46:C46"/>
    <mergeCell ref="B47:C47"/>
    <mergeCell ref="A48:D48"/>
    <mergeCell ref="A37:D37"/>
    <mergeCell ref="B39:C39"/>
    <mergeCell ref="B40:C40"/>
    <mergeCell ref="B41:C41"/>
    <mergeCell ref="B78:D78"/>
    <mergeCell ref="B79:D79"/>
    <mergeCell ref="A80:D80"/>
    <mergeCell ref="B73:D73"/>
    <mergeCell ref="B74:D74"/>
    <mergeCell ref="B75:D75"/>
    <mergeCell ref="B76:D76"/>
    <mergeCell ref="B77:D77"/>
  </mergeCells>
  <conditionalFormatting sqref="E68 E80 B65:D65 B51:B61 C51:C60">
    <cfRule type="cellIs" dxfId="39" priority="32" stopIfTrue="1" operator="equal">
      <formula>"PUNTEGGIO CONFERMATO"</formula>
    </cfRule>
    <cfRule type="cellIs" dxfId="38" priority="33" stopIfTrue="1" operator="equal">
      <formula>"NO PUNTEGGIO"</formula>
    </cfRule>
  </conditionalFormatting>
  <conditionalFormatting sqref="B64">
    <cfRule type="cellIs" dxfId="37" priority="30" stopIfTrue="1" operator="equal">
      <formula>"NEGATIVA"</formula>
    </cfRule>
    <cfRule type="cellIs" dxfId="36" priority="31" stopIfTrue="1" operator="equal">
      <formula>"POSITIVA"</formula>
    </cfRule>
  </conditionalFormatting>
  <conditionalFormatting sqref="B41:C41">
    <cfRule type="cellIs" dxfId="35" priority="29" stopIfTrue="1" operator="equal">
      <formula>"FARE DETERMINA PER RIDUZIONE OPERE"</formula>
    </cfRule>
  </conditionalFormatting>
  <conditionalFormatting sqref="B21:C21">
    <cfRule type="cellIs" dxfId="34" priority="28" stopIfTrue="1" operator="equal">
      <formula>"punteggio assegnato"</formula>
    </cfRule>
  </conditionalFormatting>
  <conditionalFormatting sqref="D21">
    <cfRule type="cellIs" dxfId="33" priority="27" stopIfTrue="1" operator="lessThan">
      <formula>$F$21</formula>
    </cfRule>
  </conditionalFormatting>
  <conditionalFormatting sqref="B22:C22">
    <cfRule type="cellIs" dxfId="32" priority="26" stopIfTrue="1" operator="equal">
      <formula>"punteggio assegnato"</formula>
    </cfRule>
  </conditionalFormatting>
  <conditionalFormatting sqref="D22">
    <cfRule type="cellIs" dxfId="31" priority="25" stopIfTrue="1" operator="lessThan">
      <formula>$F$22</formula>
    </cfRule>
  </conditionalFormatting>
  <conditionalFormatting sqref="B23:C23">
    <cfRule type="cellIs" dxfId="30" priority="24" stopIfTrue="1" operator="equal">
      <formula>"punteggio assegnato"</formula>
    </cfRule>
  </conditionalFormatting>
  <conditionalFormatting sqref="D23">
    <cfRule type="cellIs" dxfId="29" priority="23" stopIfTrue="1" operator="lessThan">
      <formula>$F$23</formula>
    </cfRule>
  </conditionalFormatting>
  <conditionalFormatting sqref="B21:C30">
    <cfRule type="cellIs" dxfId="28" priority="22" stopIfTrue="1" operator="equal">
      <formula>"punteggio assegnato"</formula>
    </cfRule>
  </conditionalFormatting>
  <conditionalFormatting sqref="D21">
    <cfRule type="cellIs" dxfId="27" priority="21" stopIfTrue="1" operator="lessThan">
      <formula>$F$21</formula>
    </cfRule>
  </conditionalFormatting>
  <conditionalFormatting sqref="D22">
    <cfRule type="cellIs" dxfId="26" priority="20" stopIfTrue="1" operator="lessThan">
      <formula>$F$22</formula>
    </cfRule>
  </conditionalFormatting>
  <conditionalFormatting sqref="D23">
    <cfRule type="cellIs" dxfId="25" priority="19" stopIfTrue="1" operator="lessThan">
      <formula>$F$23</formula>
    </cfRule>
  </conditionalFormatting>
  <conditionalFormatting sqref="D24">
    <cfRule type="cellIs" dxfId="24" priority="18" stopIfTrue="1" operator="lessThan">
      <formula>$F$24</formula>
    </cfRule>
  </conditionalFormatting>
  <conditionalFormatting sqref="D25">
    <cfRule type="cellIs" dxfId="23" priority="17" stopIfTrue="1" operator="lessThan">
      <formula>$F$25</formula>
    </cfRule>
  </conditionalFormatting>
  <conditionalFormatting sqref="D27:D30">
    <cfRule type="cellIs" dxfId="22" priority="16" stopIfTrue="1" operator="lessThanOrEqual">
      <formula>$F$27</formula>
    </cfRule>
  </conditionalFormatting>
  <conditionalFormatting sqref="D26">
    <cfRule type="cellIs" dxfId="21" priority="15" stopIfTrue="1" operator="lessThan">
      <formula>$F$26</formula>
    </cfRule>
  </conditionalFormatting>
  <conditionalFormatting sqref="B51:C51">
    <cfRule type="cellIs" dxfId="20" priority="14" stopIfTrue="1" operator="equal">
      <formula>"punteggio assegnato"</formula>
    </cfRule>
  </conditionalFormatting>
  <conditionalFormatting sqref="D51">
    <cfRule type="cellIs" dxfId="19" priority="13" stopIfTrue="1" operator="lessThan">
      <formula>$F$21</formula>
    </cfRule>
  </conditionalFormatting>
  <conditionalFormatting sqref="B52:C52">
    <cfRule type="cellIs" dxfId="18" priority="12" stopIfTrue="1" operator="equal">
      <formula>"punteggio assegnato"</formula>
    </cfRule>
  </conditionalFormatting>
  <conditionalFormatting sqref="D52">
    <cfRule type="cellIs" dxfId="17" priority="11" stopIfTrue="1" operator="lessThan">
      <formula>$F$22</formula>
    </cfRule>
  </conditionalFormatting>
  <conditionalFormatting sqref="B53:C53">
    <cfRule type="cellIs" dxfId="16" priority="10" stopIfTrue="1" operator="equal">
      <formula>"punteggio assegnato"</formula>
    </cfRule>
  </conditionalFormatting>
  <conditionalFormatting sqref="D53">
    <cfRule type="cellIs" dxfId="15" priority="9" stopIfTrue="1" operator="lessThan">
      <formula>$F$23</formula>
    </cfRule>
  </conditionalFormatting>
  <conditionalFormatting sqref="B51:C60">
    <cfRule type="cellIs" dxfId="14" priority="8" stopIfTrue="1" operator="equal">
      <formula>"punteggio assegnato"</formula>
    </cfRule>
  </conditionalFormatting>
  <conditionalFormatting sqref="D51">
    <cfRule type="cellIs" dxfId="13" priority="7" stopIfTrue="1" operator="lessThan">
      <formula>$F$21</formula>
    </cfRule>
  </conditionalFormatting>
  <conditionalFormatting sqref="D52">
    <cfRule type="cellIs" dxfId="12" priority="6" stopIfTrue="1" operator="lessThan">
      <formula>$F$22</formula>
    </cfRule>
  </conditionalFormatting>
  <conditionalFormatting sqref="D53">
    <cfRule type="cellIs" dxfId="11" priority="5" stopIfTrue="1" operator="lessThan">
      <formula>$F$23</formula>
    </cfRule>
  </conditionalFormatting>
  <conditionalFormatting sqref="D54">
    <cfRule type="cellIs" dxfId="10" priority="4" stopIfTrue="1" operator="lessThan">
      <formula>$F$24</formula>
    </cfRule>
  </conditionalFormatting>
  <conditionalFormatting sqref="D55">
    <cfRule type="cellIs" dxfId="9" priority="3" stopIfTrue="1" operator="lessThan">
      <formula>$F$25</formula>
    </cfRule>
  </conditionalFormatting>
  <conditionalFormatting sqref="D57:D60">
    <cfRule type="cellIs" dxfId="8" priority="2" stopIfTrue="1" operator="lessThanOrEqual">
      <formula>$F$27</formula>
    </cfRule>
  </conditionalFormatting>
  <conditionalFormatting sqref="D56">
    <cfRule type="cellIs" dxfId="7" priority="1" stopIfTrue="1" operator="lessThan">
      <formula>$F$26</formula>
    </cfRule>
  </conditionalFormatting>
  <hyperlinks>
    <hyperlink ref="H7" r:id="rId1"/>
  </hyperlinks>
  <printOptions horizontalCentered="1"/>
  <pageMargins left="0.23622047244094491" right="0.19685039370078741" top="0.47244094488188981" bottom="0.98425196850393704" header="0.23622047244094491" footer="0.51181102362204722"/>
  <pageSetup paperSize="9" scale="85" firstPageNumber="0"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R93"/>
  <sheetViews>
    <sheetView topLeftCell="A69" workbookViewId="0">
      <selection activeCell="A81" sqref="A81:A87"/>
    </sheetView>
  </sheetViews>
  <sheetFormatPr defaultRowHeight="19.5" customHeight="1" x14ac:dyDescent="0.2"/>
  <cols>
    <col min="1" max="1" width="51.140625" style="1" customWidth="1"/>
    <col min="2" max="2" width="21.5703125" style="1" customWidth="1"/>
    <col min="3" max="3" width="18" style="1" customWidth="1"/>
    <col min="4" max="4" width="19.85546875" style="2" customWidth="1"/>
    <col min="5" max="5" width="18" style="3" customWidth="1"/>
    <col min="6" max="6" width="14.28515625" style="3" customWidth="1"/>
    <col min="7" max="7" width="3.42578125" style="3" customWidth="1"/>
    <col min="8" max="8" width="21.42578125" style="3" customWidth="1"/>
    <col min="9" max="9" width="10.5703125" style="3" customWidth="1"/>
    <col min="10" max="10" width="9.140625" style="3"/>
    <col min="11" max="11" width="10.7109375" style="3" customWidth="1"/>
    <col min="12" max="12" width="9.28515625" style="3" customWidth="1"/>
    <col min="13" max="13" width="0" style="3" hidden="1" customWidth="1"/>
    <col min="14" max="14" width="17" style="4" customWidth="1"/>
    <col min="15" max="15" width="12.28515625" style="5" customWidth="1"/>
    <col min="16" max="16" width="12.140625" style="3" customWidth="1"/>
    <col min="17" max="17" width="19.42578125" style="1" customWidth="1"/>
    <col min="18" max="18" width="12" style="1" customWidth="1"/>
    <col min="19" max="16384" width="9.140625" style="1"/>
  </cols>
  <sheetData>
    <row r="1" spans="1:17" ht="12.75" customHeight="1" x14ac:dyDescent="0.2">
      <c r="A1" s="6" t="s">
        <v>0</v>
      </c>
      <c r="B1" s="168">
        <f>ASSEGNAZIONE!B1</f>
        <v>0</v>
      </c>
      <c r="C1" s="125"/>
      <c r="D1" s="126"/>
      <c r="E1" s="7" t="s">
        <v>1</v>
      </c>
      <c r="F1" s="8"/>
      <c r="G1" s="8"/>
      <c r="H1" s="9"/>
      <c r="I1" s="9"/>
      <c r="J1" s="9"/>
      <c r="K1" s="9"/>
      <c r="L1" s="9"/>
      <c r="M1" s="9"/>
      <c r="N1" s="9"/>
      <c r="O1" s="9"/>
      <c r="P1" s="121"/>
      <c r="Q1" s="121"/>
    </row>
    <row r="2" spans="1:17" ht="12.75" customHeight="1" x14ac:dyDescent="0.2">
      <c r="A2" s="6" t="s">
        <v>2</v>
      </c>
      <c r="B2" s="168">
        <f>ASSEGNAZIONE!B2</f>
        <v>0</v>
      </c>
      <c r="C2" s="125"/>
      <c r="D2" s="126"/>
      <c r="E2" s="12"/>
      <c r="F2" s="8"/>
      <c r="G2" s="8"/>
      <c r="H2" s="8"/>
      <c r="I2" s="8"/>
      <c r="J2" s="8"/>
      <c r="K2" s="8"/>
      <c r="L2" s="8"/>
      <c r="M2" s="8"/>
      <c r="N2" s="8"/>
      <c r="O2" s="8"/>
      <c r="P2" s="13"/>
      <c r="Q2" s="14"/>
    </row>
    <row r="3" spans="1:17" ht="12.75" customHeight="1" x14ac:dyDescent="0.2">
      <c r="A3" s="6" t="s">
        <v>3</v>
      </c>
      <c r="B3" s="168">
        <f>ASSEGNAZIONE!B3</f>
        <v>0</v>
      </c>
      <c r="C3" s="125"/>
      <c r="D3" s="126"/>
      <c r="E3" s="12"/>
      <c r="F3" s="8"/>
      <c r="G3" s="8"/>
      <c r="H3" s="8"/>
      <c r="I3" s="8"/>
      <c r="J3" s="8"/>
      <c r="K3" s="8"/>
      <c r="L3" s="8"/>
      <c r="M3" s="8"/>
      <c r="N3" s="8"/>
      <c r="O3" s="8"/>
      <c r="P3" s="13"/>
      <c r="Q3" s="14"/>
    </row>
    <row r="4" spans="1:17" ht="12.75" customHeight="1" x14ac:dyDescent="0.2">
      <c r="A4" s="6" t="s">
        <v>4</v>
      </c>
      <c r="B4" s="168">
        <f>ASSEGNAZIONE!B4</f>
        <v>0</v>
      </c>
      <c r="C4" s="125"/>
      <c r="D4" s="126"/>
      <c r="E4" s="12"/>
      <c r="F4" s="8"/>
      <c r="G4" s="8"/>
      <c r="H4" s="8"/>
      <c r="I4" s="8"/>
      <c r="J4" s="8"/>
      <c r="K4" s="8"/>
      <c r="L4" s="8"/>
      <c r="M4" s="8"/>
      <c r="N4" s="8"/>
      <c r="O4" s="8"/>
      <c r="P4" s="13"/>
      <c r="Q4" s="14"/>
    </row>
    <row r="5" spans="1:17" ht="12.75" customHeight="1" x14ac:dyDescent="0.2">
      <c r="A5" s="6" t="s">
        <v>5</v>
      </c>
      <c r="B5" s="168">
        <f>ASSEGNAZIONE!B5</f>
        <v>0</v>
      </c>
      <c r="C5" s="125"/>
      <c r="D5" s="126"/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13"/>
      <c r="Q5" s="14"/>
    </row>
    <row r="6" spans="1:17" ht="12.75" customHeight="1" x14ac:dyDescent="0.2">
      <c r="A6" s="6" t="s">
        <v>6</v>
      </c>
      <c r="B6" s="168">
        <f>ASSEGNAZIONE!B6</f>
        <v>0</v>
      </c>
      <c r="C6" s="125"/>
      <c r="D6" s="126"/>
      <c r="E6" s="12"/>
      <c r="F6" s="8"/>
      <c r="G6" s="8"/>
      <c r="H6" s="8"/>
      <c r="I6" s="8"/>
      <c r="J6" s="8"/>
      <c r="K6" s="8"/>
      <c r="L6" s="8"/>
      <c r="M6" s="8"/>
      <c r="N6" s="8"/>
      <c r="O6" s="8"/>
      <c r="P6" s="13"/>
      <c r="Q6" s="14"/>
    </row>
    <row r="7" spans="1:17" ht="64.5" customHeight="1" x14ac:dyDescent="0.2">
      <c r="A7" s="6" t="s">
        <v>7</v>
      </c>
      <c r="B7" s="168">
        <f>ASSEGNAZIONE!B7</f>
        <v>0</v>
      </c>
      <c r="C7" s="125"/>
      <c r="D7" s="126"/>
      <c r="E7" s="12"/>
      <c r="F7" s="8"/>
      <c r="G7" s="8"/>
      <c r="H7" s="70" t="s">
        <v>103</v>
      </c>
      <c r="I7" s="8"/>
      <c r="J7" s="8"/>
      <c r="K7" s="8"/>
      <c r="L7" s="8"/>
      <c r="M7" s="8"/>
      <c r="N7" s="8"/>
      <c r="O7" s="8"/>
      <c r="P7" s="13"/>
      <c r="Q7" s="13"/>
    </row>
    <row r="8" spans="1:17" ht="15" customHeight="1" x14ac:dyDescent="0.2">
      <c r="A8" s="6" t="s">
        <v>9</v>
      </c>
      <c r="B8" s="139">
        <f>ASSEGNAZIONE!B8</f>
        <v>210000</v>
      </c>
      <c r="C8" s="140"/>
      <c r="D8" s="141"/>
      <c r="E8" s="12"/>
      <c r="F8" s="8"/>
      <c r="G8" s="8"/>
      <c r="H8" s="16"/>
      <c r="I8" s="16"/>
      <c r="J8" s="16"/>
      <c r="K8" s="16"/>
      <c r="L8" s="16"/>
      <c r="M8" s="16"/>
      <c r="N8" s="16"/>
      <c r="O8" s="16"/>
      <c r="P8" s="13"/>
      <c r="Q8" s="14"/>
    </row>
    <row r="9" spans="1:17" ht="16.5" customHeight="1" x14ac:dyDescent="0.2">
      <c r="A9" s="6" t="s">
        <v>10</v>
      </c>
      <c r="B9" s="139">
        <f>ASSEGNAZIONE!B9</f>
        <v>200000</v>
      </c>
      <c r="C9" s="140"/>
      <c r="D9" s="141"/>
      <c r="E9" s="12"/>
      <c r="F9" s="8"/>
      <c r="G9" s="8"/>
      <c r="H9" s="17"/>
      <c r="I9" s="17"/>
      <c r="J9" s="17"/>
      <c r="K9" s="17"/>
      <c r="L9" s="17"/>
      <c r="M9" s="17"/>
      <c r="N9" s="17"/>
      <c r="O9" s="17"/>
      <c r="P9" s="13"/>
      <c r="Q9" s="14"/>
    </row>
    <row r="10" spans="1:17" ht="15.75" customHeight="1" x14ac:dyDescent="0.2">
      <c r="A10" s="6" t="s">
        <v>11</v>
      </c>
      <c r="B10" s="169" t="str">
        <f>ASSEGNAZIONE!B10</f>
        <v>BANDO PARCO PROGETTI</v>
      </c>
      <c r="C10" s="170"/>
      <c r="D10" s="171"/>
      <c r="E10" s="12"/>
      <c r="F10" s="8"/>
      <c r="G10" s="8"/>
      <c r="H10" s="8"/>
      <c r="I10" s="8"/>
      <c r="J10" s="8"/>
      <c r="K10" s="8"/>
      <c r="L10" s="8"/>
      <c r="M10" s="8"/>
      <c r="N10" s="8"/>
      <c r="O10" s="8"/>
      <c r="P10" s="13"/>
      <c r="Q10" s="14"/>
    </row>
    <row r="11" spans="1:17" ht="60" customHeight="1" x14ac:dyDescent="0.2">
      <c r="A11" s="6" t="s">
        <v>12</v>
      </c>
      <c r="B11" s="169" t="str">
        <f>ASSEGNAZIONE!B11</f>
        <v>1) prot.</v>
      </c>
      <c r="C11" s="170"/>
      <c r="D11" s="171"/>
      <c r="E11" s="12"/>
      <c r="F11" s="8"/>
      <c r="G11" s="8"/>
      <c r="H11" s="18" t="s">
        <v>13</v>
      </c>
      <c r="I11" s="8"/>
      <c r="J11" s="8"/>
      <c r="K11" s="8"/>
      <c r="L11" s="8"/>
      <c r="M11" s="8"/>
      <c r="N11" s="8"/>
      <c r="O11" s="8"/>
      <c r="P11" s="13"/>
      <c r="Q11" s="14"/>
    </row>
    <row r="12" spans="1:17" ht="12.75" customHeight="1" x14ac:dyDescent="0.2">
      <c r="A12" s="172" t="s">
        <v>14</v>
      </c>
      <c r="B12" s="173"/>
      <c r="C12" s="173"/>
      <c r="D12" s="174"/>
      <c r="E12" s="12"/>
      <c r="F12" s="8"/>
      <c r="G12" s="8"/>
      <c r="H12" s="18"/>
      <c r="I12" s="8"/>
      <c r="J12" s="8"/>
      <c r="K12" s="8"/>
      <c r="L12" s="8"/>
      <c r="M12" s="8"/>
      <c r="N12" s="8"/>
      <c r="O12" s="8"/>
      <c r="P12" s="13"/>
      <c r="Q12" s="14"/>
    </row>
    <row r="13" spans="1:17" ht="25.5" customHeight="1" x14ac:dyDescent="0.2">
      <c r="A13" s="6" t="s">
        <v>15</v>
      </c>
      <c r="B13" s="169" t="str">
        <f>ASSEGNAZIONE!B13</f>
        <v>PROGETTO PRELIMINARE</v>
      </c>
      <c r="C13" s="171"/>
      <c r="D13" s="19">
        <f>ASSEGNAZIONE!D13</f>
        <v>0</v>
      </c>
      <c r="E13" s="12"/>
      <c r="F13" s="8"/>
      <c r="G13" s="8"/>
      <c r="H13" s="20"/>
      <c r="I13" s="8"/>
      <c r="J13" s="8"/>
      <c r="K13" s="8"/>
      <c r="L13" s="8"/>
      <c r="M13" s="8"/>
      <c r="N13" s="21"/>
      <c r="O13" s="22"/>
      <c r="P13" s="13"/>
      <c r="Q13" s="23"/>
    </row>
    <row r="14" spans="1:17" ht="26.25" customHeight="1" x14ac:dyDescent="0.2">
      <c r="A14" s="6" t="s">
        <v>17</v>
      </c>
      <c r="B14" s="169"/>
      <c r="C14" s="171"/>
      <c r="D14" s="19">
        <f>ASSEGNAZIONE!D14</f>
        <v>0</v>
      </c>
      <c r="E14" s="12"/>
      <c r="F14" s="8"/>
      <c r="G14" s="8"/>
      <c r="H14" s="20"/>
      <c r="I14" s="8"/>
      <c r="J14" s="8"/>
      <c r="K14" s="8"/>
      <c r="L14" s="8"/>
      <c r="M14" s="8"/>
      <c r="N14" s="21"/>
      <c r="O14" s="22"/>
      <c r="P14" s="13"/>
      <c r="Q14" s="23"/>
    </row>
    <row r="15" spans="1:17" ht="31.5" customHeight="1" x14ac:dyDescent="0.2">
      <c r="A15" s="6" t="s">
        <v>18</v>
      </c>
      <c r="B15" s="169"/>
      <c r="C15" s="171"/>
      <c r="D15" s="19">
        <f>ASSEGNAZIONE!D15</f>
        <v>0</v>
      </c>
      <c r="E15" s="24">
        <v>100000</v>
      </c>
      <c r="F15" s="25" t="s">
        <v>19</v>
      </c>
      <c r="G15" s="8"/>
      <c r="H15" s="20"/>
      <c r="I15" s="8"/>
      <c r="J15" s="8"/>
      <c r="K15" s="8"/>
      <c r="L15" s="8"/>
      <c r="M15" s="8"/>
      <c r="N15" s="21"/>
      <c r="O15" s="22"/>
      <c r="P15" s="13"/>
      <c r="Q15" s="14"/>
    </row>
    <row r="16" spans="1:17" ht="28.5" customHeight="1" x14ac:dyDescent="0.2">
      <c r="A16" s="6" t="s">
        <v>20</v>
      </c>
      <c r="B16" s="175"/>
      <c r="C16" s="176"/>
      <c r="D16" s="19">
        <f>ASSEGNAZIONE!D16</f>
        <v>0</v>
      </c>
      <c r="E16" s="12"/>
      <c r="F16" s="8"/>
      <c r="G16" s="8"/>
      <c r="H16" s="20"/>
      <c r="I16" s="8"/>
      <c r="J16" s="8"/>
      <c r="K16" s="8"/>
      <c r="L16" s="8"/>
      <c r="M16" s="8"/>
      <c r="N16" s="21"/>
      <c r="O16" s="22"/>
      <c r="P16" s="21"/>
      <c r="Q16" s="14"/>
    </row>
    <row r="17" spans="1:17" ht="22.5" customHeight="1" x14ac:dyDescent="0.2">
      <c r="A17" s="6" t="s">
        <v>21</v>
      </c>
      <c r="B17" s="169"/>
      <c r="C17" s="171"/>
      <c r="D17" s="26">
        <f>ASSEGNAZIONE!D17</f>
        <v>0</v>
      </c>
      <c r="E17" s="24">
        <f>D17*30/100</f>
        <v>0</v>
      </c>
      <c r="F17" s="27" t="s">
        <v>22</v>
      </c>
      <c r="G17" s="8"/>
      <c r="H17" s="20"/>
      <c r="I17" s="8"/>
      <c r="J17" s="8"/>
      <c r="K17" s="8"/>
      <c r="L17" s="8"/>
      <c r="M17" s="8"/>
      <c r="N17" s="21"/>
      <c r="O17" s="22"/>
      <c r="P17" s="13"/>
      <c r="Q17" s="14"/>
    </row>
    <row r="18" spans="1:17" ht="14.25" customHeight="1" x14ac:dyDescent="0.2">
      <c r="A18" s="6" t="s">
        <v>23</v>
      </c>
      <c r="B18" s="169"/>
      <c r="C18" s="171"/>
      <c r="D18" s="28">
        <f>ASSEGNAZIONE!D18</f>
        <v>0</v>
      </c>
      <c r="G18" s="8"/>
      <c r="H18" s="20"/>
      <c r="I18" s="8"/>
      <c r="J18" s="8"/>
      <c r="K18" s="8"/>
      <c r="L18" s="8"/>
      <c r="M18" s="8"/>
      <c r="N18" s="21"/>
      <c r="O18" s="22"/>
      <c r="P18" s="13"/>
      <c r="Q18" s="14"/>
    </row>
    <row r="19" spans="1:17" ht="14.25" customHeight="1" x14ac:dyDescent="0.2">
      <c r="A19" s="29" t="s">
        <v>24</v>
      </c>
      <c r="B19" s="169"/>
      <c r="C19" s="171"/>
      <c r="D19" s="30">
        <f>ASSEGNAZIONE!D19</f>
        <v>0</v>
      </c>
      <c r="E19" s="12"/>
      <c r="F19" s="8"/>
      <c r="G19" s="8"/>
      <c r="H19" s="20"/>
      <c r="I19" s="8"/>
      <c r="J19" s="8"/>
      <c r="K19" s="8"/>
      <c r="L19" s="8"/>
      <c r="M19" s="8"/>
      <c r="N19" s="21"/>
      <c r="O19" s="22"/>
      <c r="P19" s="13"/>
      <c r="Q19" s="14"/>
    </row>
    <row r="20" spans="1:17" ht="17.25" customHeight="1" x14ac:dyDescent="0.2">
      <c r="A20" s="6" t="s">
        <v>25</v>
      </c>
      <c r="B20" s="179" t="s">
        <v>26</v>
      </c>
      <c r="C20" s="180"/>
      <c r="D20" s="31"/>
      <c r="E20" s="32"/>
      <c r="F20" s="8"/>
      <c r="G20" s="8"/>
      <c r="H20" s="33"/>
      <c r="I20" s="8"/>
      <c r="J20" s="8"/>
      <c r="K20" s="8"/>
      <c r="L20" s="8"/>
      <c r="M20" s="8"/>
      <c r="N20" s="34"/>
      <c r="O20" s="22"/>
      <c r="P20" s="13"/>
      <c r="Q20" s="14"/>
    </row>
    <row r="21" spans="1:17" ht="12.75" customHeight="1" x14ac:dyDescent="0.2">
      <c r="A21" s="35" t="s">
        <v>27</v>
      </c>
      <c r="B21" s="177" t="str">
        <f>IF(D21&gt;=(20000),"PUNTEGGIO ASSEGNATO","NO PUNTEGGIO")</f>
        <v>NO PUNTEGGIO</v>
      </c>
      <c r="C21" s="178"/>
      <c r="D21" s="36">
        <f>ASSEGNAZIONE!D21</f>
        <v>0</v>
      </c>
      <c r="E21" s="37" t="s">
        <v>28</v>
      </c>
      <c r="F21" s="16">
        <v>20000</v>
      </c>
      <c r="G21" s="8"/>
      <c r="H21" s="33"/>
      <c r="I21" s="8"/>
      <c r="J21" s="8"/>
      <c r="K21" s="8"/>
      <c r="L21" s="8"/>
      <c r="M21" s="8"/>
      <c r="N21" s="34"/>
      <c r="O21" s="22"/>
      <c r="P21" s="13"/>
      <c r="Q21" s="14"/>
    </row>
    <row r="22" spans="1:17" ht="12.75" customHeight="1" x14ac:dyDescent="0.2">
      <c r="A22" s="35" t="s">
        <v>29</v>
      </c>
      <c r="B22" s="177" t="str">
        <f>IF(D22&gt;=(20000),"PUNTEGGIO ASSEGNATO","NO PUNTEGGIO")</f>
        <v>NO PUNTEGGIO</v>
      </c>
      <c r="C22" s="178"/>
      <c r="D22" s="36">
        <f>ASSEGNAZIONE!D22</f>
        <v>0</v>
      </c>
      <c r="E22" s="37" t="s">
        <v>30</v>
      </c>
      <c r="F22" s="16">
        <v>20000</v>
      </c>
      <c r="G22" s="8"/>
      <c r="H22" s="33"/>
      <c r="I22" s="8"/>
      <c r="J22" s="8"/>
      <c r="K22" s="8"/>
      <c r="L22" s="8"/>
      <c r="M22" s="8"/>
      <c r="N22" s="34"/>
      <c r="O22" s="22"/>
      <c r="P22" s="13"/>
      <c r="Q22" s="14"/>
    </row>
    <row r="23" spans="1:17" ht="12.75" customHeight="1" x14ac:dyDescent="0.2">
      <c r="A23" s="35" t="s">
        <v>31</v>
      </c>
      <c r="B23" s="177" t="str">
        <f>IF(D23&gt;=(30000),"PUNTEGGIO ASSEGNATO","NO PUNTEGGIO")</f>
        <v>NO PUNTEGGIO</v>
      </c>
      <c r="C23" s="178"/>
      <c r="D23" s="36">
        <f>ASSEGNAZIONE!D23</f>
        <v>0</v>
      </c>
      <c r="E23" s="37" t="s">
        <v>32</v>
      </c>
      <c r="F23" s="16">
        <v>30000</v>
      </c>
      <c r="G23" s="8"/>
      <c r="H23" s="33"/>
      <c r="I23" s="8"/>
      <c r="J23" s="8"/>
      <c r="K23" s="8"/>
      <c r="L23" s="8"/>
      <c r="M23" s="8"/>
      <c r="N23" s="21"/>
      <c r="O23" s="22"/>
      <c r="P23" s="13"/>
      <c r="Q23" s="14"/>
    </row>
    <row r="24" spans="1:17" ht="12.75" customHeight="1" x14ac:dyDescent="0.2">
      <c r="A24" s="35" t="s">
        <v>33</v>
      </c>
      <c r="B24" s="177" t="str">
        <f>IF(D24&gt;=(30000),"PUNTEGGIO ASSEGNATO","NO PUNTEGGIO")</f>
        <v>NO PUNTEGGIO</v>
      </c>
      <c r="C24" s="178"/>
      <c r="D24" s="36">
        <f>ASSEGNAZIONE!D24</f>
        <v>0</v>
      </c>
      <c r="E24" s="37" t="s">
        <v>34</v>
      </c>
      <c r="F24" s="16">
        <v>30000</v>
      </c>
      <c r="G24" s="8"/>
      <c r="H24" s="33"/>
      <c r="I24" s="8"/>
      <c r="J24" s="8"/>
      <c r="K24" s="8"/>
      <c r="L24" s="8"/>
      <c r="M24" s="8"/>
      <c r="N24" s="21"/>
      <c r="O24" s="22"/>
      <c r="P24" s="13"/>
      <c r="Q24" s="14"/>
    </row>
    <row r="25" spans="1:17" ht="12.75" customHeight="1" x14ac:dyDescent="0.2">
      <c r="A25" s="35" t="s">
        <v>35</v>
      </c>
      <c r="B25" s="177" t="str">
        <f>IF(D25&gt;=(30000),"PUNTEGGIO ASSEGNATO","NO PUNTEGGIO")</f>
        <v>NO PUNTEGGIO</v>
      </c>
      <c r="C25" s="178"/>
      <c r="D25" s="36">
        <f>ASSEGNAZIONE!D25</f>
        <v>0</v>
      </c>
      <c r="E25" s="37" t="s">
        <v>36</v>
      </c>
      <c r="F25" s="16">
        <v>30000</v>
      </c>
      <c r="G25" s="8"/>
      <c r="H25" s="33"/>
      <c r="I25" s="8"/>
      <c r="J25" s="8"/>
      <c r="K25" s="8"/>
      <c r="L25" s="8"/>
      <c r="M25" s="8"/>
      <c r="N25" s="21"/>
      <c r="O25" s="22"/>
      <c r="P25" s="13"/>
      <c r="Q25" s="14"/>
    </row>
    <row r="26" spans="1:17" ht="12.75" customHeight="1" x14ac:dyDescent="0.2">
      <c r="A26" s="35" t="s">
        <v>37</v>
      </c>
      <c r="B26" s="177" t="str">
        <f>IF(D26&gt;=(10000),"PUNTEGGIO ASSEGNATO","NO PUNTEGGIO")</f>
        <v>NO PUNTEGGIO</v>
      </c>
      <c r="C26" s="178"/>
      <c r="D26" s="36">
        <f>ASSEGNAZIONE!D26</f>
        <v>0</v>
      </c>
      <c r="E26" s="37" t="s">
        <v>38</v>
      </c>
      <c r="F26" s="16">
        <v>10000</v>
      </c>
      <c r="G26" s="8"/>
      <c r="H26" s="33"/>
      <c r="I26" s="8"/>
      <c r="J26" s="8"/>
      <c r="K26" s="8"/>
      <c r="L26" s="8"/>
      <c r="M26" s="8"/>
      <c r="N26" s="21"/>
      <c r="O26" s="22"/>
      <c r="P26" s="13"/>
      <c r="Q26" s="14"/>
    </row>
    <row r="27" spans="1:17" ht="12.75" customHeight="1" x14ac:dyDescent="0.2">
      <c r="A27" s="35" t="s">
        <v>39</v>
      </c>
      <c r="B27" s="177" t="str">
        <f>IF(D27&gt;=(60000),"PUNTEGGIO ASSEGNATO","NO PUNTEGGIO")</f>
        <v>NO PUNTEGGIO</v>
      </c>
      <c r="C27" s="178"/>
      <c r="D27" s="36">
        <f>ASSEGNAZIONE!D27</f>
        <v>0</v>
      </c>
      <c r="E27" s="37" t="s">
        <v>40</v>
      </c>
      <c r="F27" s="16">
        <v>60000</v>
      </c>
      <c r="G27" s="8"/>
      <c r="H27" s="33"/>
      <c r="I27" s="8"/>
      <c r="J27" s="8"/>
      <c r="K27" s="8"/>
      <c r="L27" s="8"/>
      <c r="M27" s="8"/>
      <c r="N27" s="21"/>
      <c r="O27" s="22"/>
      <c r="P27" s="13"/>
      <c r="Q27" s="14"/>
    </row>
    <row r="28" spans="1:17" ht="12.75" customHeight="1" x14ac:dyDescent="0.2">
      <c r="A28" s="72" t="s">
        <v>73</v>
      </c>
      <c r="B28" s="177" t="str">
        <f>IF(D28&gt;(F28),"PUNTEGGIO ASSEGNATO","NO PUNTEGGIO")</f>
        <v>NO PUNTEGGIO</v>
      </c>
      <c r="C28" s="178"/>
      <c r="D28" s="36">
        <f>ASSEGNAZIONE!D28</f>
        <v>-5</v>
      </c>
      <c r="E28" s="37" t="s">
        <v>77</v>
      </c>
      <c r="F28" s="16">
        <v>-1</v>
      </c>
      <c r="G28" s="8"/>
      <c r="H28" s="33"/>
      <c r="I28" s="8"/>
      <c r="J28" s="8"/>
      <c r="K28" s="8"/>
      <c r="L28" s="8"/>
      <c r="M28" s="8"/>
      <c r="N28" s="21"/>
      <c r="O28" s="22"/>
      <c r="P28" s="13"/>
      <c r="Q28" s="14"/>
    </row>
    <row r="29" spans="1:17" ht="12.75" customHeight="1" x14ac:dyDescent="0.2">
      <c r="A29" s="72" t="s">
        <v>74</v>
      </c>
      <c r="B29" s="177" t="str">
        <f>IF(D29&gt;=(F29),"PUNTEGGIO ASSEGNATO","NO PUNTEGGIO")</f>
        <v>NO PUNTEGGIO</v>
      </c>
      <c r="C29" s="178"/>
      <c r="D29" s="36">
        <f>ASSEGNAZIONE!D29</f>
        <v>0</v>
      </c>
      <c r="E29" s="37" t="s">
        <v>76</v>
      </c>
      <c r="F29" s="16">
        <v>3</v>
      </c>
      <c r="G29" s="8"/>
      <c r="H29" s="33"/>
      <c r="I29" s="8"/>
      <c r="J29" s="8"/>
      <c r="K29" s="8"/>
      <c r="L29" s="8"/>
      <c r="M29" s="8"/>
      <c r="N29" s="21"/>
      <c r="O29" s="22"/>
      <c r="P29" s="13"/>
      <c r="Q29" s="14"/>
    </row>
    <row r="30" spans="1:17" ht="12.75" customHeight="1" x14ac:dyDescent="0.2">
      <c r="A30" s="72" t="s">
        <v>75</v>
      </c>
      <c r="B30" s="177" t="str">
        <f>IF(D30&gt;=(F30),"PUNTEGGIO ASSEGNATO","NO PUNTEGGIO")</f>
        <v>NO PUNTEGGIO</v>
      </c>
      <c r="C30" s="178"/>
      <c r="D30" s="36">
        <f>ASSEGNAZIONE!D30</f>
        <v>0</v>
      </c>
      <c r="E30" s="37" t="s">
        <v>78</v>
      </c>
      <c r="F30" s="16">
        <v>0.01</v>
      </c>
      <c r="G30" s="8"/>
      <c r="H30" s="33"/>
      <c r="I30" s="8"/>
      <c r="J30" s="8"/>
      <c r="K30" s="8"/>
      <c r="L30" s="8"/>
      <c r="M30" s="8"/>
      <c r="N30" s="21"/>
      <c r="O30" s="22"/>
      <c r="P30" s="13"/>
      <c r="Q30" s="14"/>
    </row>
    <row r="31" spans="1:17" ht="24" customHeight="1" x14ac:dyDescent="0.2">
      <c r="A31" s="38" t="s">
        <v>41</v>
      </c>
      <c r="B31" s="183"/>
      <c r="C31" s="184"/>
      <c r="D31" s="19">
        <f>ASSEGNAZIONE!D31</f>
        <v>0</v>
      </c>
      <c r="E31" s="12"/>
      <c r="F31" s="39" t="s">
        <v>42</v>
      </c>
      <c r="G31" s="8"/>
      <c r="H31" s="20"/>
      <c r="I31" s="8"/>
      <c r="J31" s="8"/>
      <c r="K31" s="8"/>
      <c r="L31" s="8"/>
      <c r="M31" s="8"/>
      <c r="N31" s="21"/>
      <c r="O31" s="22"/>
      <c r="P31" s="13"/>
      <c r="Q31" s="14"/>
    </row>
    <row r="32" spans="1:17" ht="18" customHeight="1" x14ac:dyDescent="0.2">
      <c r="A32" s="38" t="s">
        <v>43</v>
      </c>
      <c r="B32" s="169"/>
      <c r="C32" s="171"/>
      <c r="D32" s="19">
        <f>ASSEGNAZIONE!D32</f>
        <v>0</v>
      </c>
      <c r="E32" s="12"/>
      <c r="F32" s="8"/>
      <c r="G32" s="8"/>
      <c r="H32" s="20"/>
      <c r="I32" s="8"/>
      <c r="J32" s="8"/>
      <c r="K32" s="8"/>
      <c r="L32" s="8"/>
      <c r="M32" s="8"/>
      <c r="N32" s="21"/>
      <c r="O32" s="22"/>
      <c r="P32" s="13"/>
      <c r="Q32" s="14"/>
    </row>
    <row r="33" spans="1:17" ht="15.75" customHeight="1" x14ac:dyDescent="0.2">
      <c r="A33" s="38" t="s">
        <v>44</v>
      </c>
      <c r="B33" s="169"/>
      <c r="C33" s="171"/>
      <c r="D33" s="26">
        <f>ASSEGNAZIONE!D33</f>
        <v>0</v>
      </c>
      <c r="E33" s="12"/>
      <c r="F33" s="8"/>
      <c r="G33" s="8"/>
      <c r="H33" s="20"/>
      <c r="I33" s="8"/>
      <c r="J33" s="8"/>
      <c r="K33" s="8"/>
      <c r="L33" s="8"/>
      <c r="M33" s="8"/>
      <c r="N33" s="21"/>
      <c r="O33" s="22"/>
      <c r="P33" s="13"/>
      <c r="Q33" s="14"/>
    </row>
    <row r="34" spans="1:17" ht="15.75" customHeight="1" x14ac:dyDescent="0.2">
      <c r="A34" s="40" t="s">
        <v>45</v>
      </c>
      <c r="B34" s="169"/>
      <c r="C34" s="171"/>
      <c r="D34" s="41">
        <f>ASSEGNAZIONE!D34</f>
        <v>0</v>
      </c>
      <c r="E34" s="12"/>
      <c r="F34" s="8"/>
      <c r="G34" s="8"/>
      <c r="H34" s="20"/>
      <c r="I34" s="8"/>
      <c r="J34" s="8"/>
      <c r="K34" s="8"/>
      <c r="L34" s="8"/>
      <c r="M34" s="8"/>
      <c r="N34" s="21"/>
      <c r="O34" s="22"/>
      <c r="P34" s="13"/>
      <c r="Q34" s="14"/>
    </row>
    <row r="35" spans="1:17" ht="14.25" customHeight="1" x14ac:dyDescent="0.2">
      <c r="A35" s="40" t="s">
        <v>46</v>
      </c>
      <c r="B35" s="185"/>
      <c r="C35" s="186"/>
      <c r="D35" s="30">
        <f>ASSEGNAZIONE!D35</f>
        <v>0</v>
      </c>
      <c r="E35" s="42"/>
      <c r="F35" s="16"/>
      <c r="G35" s="8"/>
      <c r="H35" s="43"/>
      <c r="I35" s="8"/>
      <c r="J35" s="8"/>
      <c r="K35" s="8"/>
      <c r="L35" s="8"/>
      <c r="M35" s="8"/>
      <c r="N35" s="21"/>
      <c r="O35" s="22"/>
      <c r="P35" s="13"/>
      <c r="Q35" s="14"/>
    </row>
    <row r="36" spans="1:17" ht="7.5" customHeight="1" x14ac:dyDescent="0.2">
      <c r="A36" s="187"/>
      <c r="B36" s="188"/>
      <c r="C36" s="188"/>
      <c r="D36" s="189"/>
      <c r="E36" s="12"/>
      <c r="F36" s="8"/>
      <c r="G36" s="8"/>
      <c r="H36" s="22"/>
      <c r="I36" s="22"/>
      <c r="J36" s="22"/>
      <c r="K36" s="22"/>
      <c r="L36" s="22"/>
      <c r="M36" s="22"/>
      <c r="N36" s="21"/>
      <c r="O36" s="22"/>
      <c r="P36" s="13"/>
      <c r="Q36" s="14"/>
    </row>
    <row r="37" spans="1:17" s="13" customFormat="1" ht="19.5" customHeight="1" x14ac:dyDescent="0.2">
      <c r="A37" s="190" t="s">
        <v>80</v>
      </c>
      <c r="B37" s="191"/>
      <c r="C37" s="191"/>
      <c r="D37" s="192"/>
      <c r="E37" s="37"/>
      <c r="F37" s="9"/>
      <c r="G37" s="9"/>
      <c r="H37" s="22"/>
      <c r="I37" s="22"/>
      <c r="J37" s="22"/>
      <c r="K37" s="22"/>
      <c r="L37" s="22"/>
      <c r="M37" s="22"/>
      <c r="N37" s="21"/>
      <c r="O37" s="22"/>
    </row>
    <row r="38" spans="1:17" ht="16.5" customHeight="1" x14ac:dyDescent="0.2">
      <c r="A38" s="49" t="s">
        <v>85</v>
      </c>
      <c r="B38" s="193" t="s">
        <v>82</v>
      </c>
      <c r="C38" s="194"/>
      <c r="D38" s="19">
        <v>0</v>
      </c>
      <c r="E38" s="12"/>
      <c r="F38" s="8"/>
      <c r="G38" s="8"/>
      <c r="H38" s="50"/>
      <c r="I38" s="22"/>
      <c r="J38" s="22"/>
      <c r="K38" s="22"/>
      <c r="L38" s="22"/>
      <c r="M38" s="22"/>
      <c r="N38" s="21"/>
      <c r="O38" s="22"/>
      <c r="P38" s="13"/>
      <c r="Q38" s="14"/>
    </row>
    <row r="39" spans="1:17" ht="15" customHeight="1" x14ac:dyDescent="0.2">
      <c r="A39" s="49" t="s">
        <v>81</v>
      </c>
      <c r="B39" s="193" t="s">
        <v>83</v>
      </c>
      <c r="C39" s="194"/>
      <c r="D39" s="26">
        <f>D38*0.05</f>
        <v>0</v>
      </c>
      <c r="E39" s="12"/>
      <c r="F39" s="8"/>
      <c r="G39" s="8"/>
      <c r="H39" s="50"/>
      <c r="I39" s="22"/>
      <c r="J39" s="22"/>
      <c r="K39" s="22"/>
      <c r="L39" s="22"/>
      <c r="M39" s="22"/>
      <c r="N39" s="21"/>
      <c r="O39" s="22"/>
      <c r="P39" s="13"/>
      <c r="Q39" s="14"/>
    </row>
    <row r="40" spans="1:17" ht="25.5" customHeight="1" x14ac:dyDescent="0.2">
      <c r="A40" s="49" t="s">
        <v>108</v>
      </c>
      <c r="B40" s="193" t="s">
        <v>84</v>
      </c>
      <c r="C40" s="194"/>
      <c r="D40" s="19">
        <v>0</v>
      </c>
      <c r="E40" s="12" t="str">
        <f>IF(D40&lt;=D39,"OK","PERIZIA ECCEDENTE")</f>
        <v>OK</v>
      </c>
      <c r="F40" s="8"/>
      <c r="G40" s="8"/>
      <c r="H40" s="50"/>
      <c r="I40" s="22"/>
      <c r="J40" s="22"/>
      <c r="K40" s="22"/>
      <c r="L40" s="22"/>
      <c r="M40" s="22"/>
      <c r="N40" s="21"/>
      <c r="O40" s="22"/>
      <c r="P40" s="13"/>
      <c r="Q40" s="14"/>
    </row>
    <row r="41" spans="1:17" ht="18" customHeight="1" x14ac:dyDescent="0.2">
      <c r="A41" s="49" t="s">
        <v>86</v>
      </c>
      <c r="B41" s="169"/>
      <c r="C41" s="171"/>
      <c r="D41" s="19"/>
      <c r="E41" s="12"/>
      <c r="F41" s="8"/>
      <c r="G41" s="8"/>
      <c r="H41" s="50"/>
      <c r="I41" s="22"/>
      <c r="J41" s="22"/>
      <c r="K41" s="22"/>
      <c r="L41" s="22"/>
      <c r="M41" s="22"/>
      <c r="N41" s="21"/>
      <c r="O41" s="22"/>
      <c r="P41" s="13"/>
      <c r="Q41" s="14"/>
    </row>
    <row r="42" spans="1:17" ht="20.25" customHeight="1" x14ac:dyDescent="0.2">
      <c r="A42" s="49" t="s">
        <v>17</v>
      </c>
      <c r="B42" s="169"/>
      <c r="C42" s="171"/>
      <c r="D42" s="19">
        <v>0</v>
      </c>
      <c r="E42" s="75"/>
      <c r="F42" s="51" t="s">
        <v>54</v>
      </c>
      <c r="G42" s="8"/>
      <c r="H42" s="22"/>
      <c r="I42" s="22"/>
      <c r="J42" s="22"/>
      <c r="K42" s="22"/>
      <c r="L42" s="22"/>
      <c r="M42" s="22"/>
      <c r="N42" s="21"/>
      <c r="O42" s="22"/>
      <c r="P42" s="13"/>
      <c r="Q42" s="14"/>
    </row>
    <row r="43" spans="1:17" ht="20.25" customHeight="1" x14ac:dyDescent="0.2">
      <c r="A43" s="49" t="s">
        <v>90</v>
      </c>
      <c r="B43" s="169" t="str">
        <f>IF(E43&lt;(0),"FARE DETERMINA PER RIDUZIONE OPERE","NULLA ")</f>
        <v xml:space="preserve">NULLA </v>
      </c>
      <c r="C43" s="171"/>
      <c r="D43" s="26">
        <f>D41+D42</f>
        <v>0</v>
      </c>
      <c r="E43" s="24">
        <f>D43-D17</f>
        <v>0</v>
      </c>
      <c r="F43" s="51" t="s">
        <v>54</v>
      </c>
      <c r="G43" s="8"/>
      <c r="H43" s="22"/>
      <c r="I43" s="22"/>
      <c r="J43" s="22"/>
      <c r="K43" s="22"/>
      <c r="L43" s="22"/>
      <c r="M43" s="22"/>
      <c r="N43" s="21"/>
      <c r="O43" s="22"/>
      <c r="P43" s="13"/>
      <c r="Q43" s="14"/>
    </row>
    <row r="44" spans="1:17" ht="19.5" customHeight="1" x14ac:dyDescent="0.2">
      <c r="A44" s="49" t="s">
        <v>87</v>
      </c>
      <c r="B44" s="169"/>
      <c r="C44" s="171"/>
      <c r="D44" s="119">
        <v>0</v>
      </c>
      <c r="E44" s="24"/>
      <c r="F44" s="51"/>
      <c r="G44" s="8"/>
      <c r="H44" s="22"/>
      <c r="I44" s="22"/>
      <c r="J44" s="22"/>
      <c r="K44" s="22"/>
      <c r="L44" s="22"/>
      <c r="M44" s="22"/>
      <c r="N44" s="21"/>
      <c r="O44" s="22"/>
      <c r="P44" s="13"/>
      <c r="Q44" s="14"/>
    </row>
    <row r="45" spans="1:17" ht="20.25" customHeight="1" x14ac:dyDescent="0.2">
      <c r="A45" s="49" t="s">
        <v>88</v>
      </c>
      <c r="B45" s="169"/>
      <c r="C45" s="171"/>
      <c r="D45" s="19">
        <f>D41*D44</f>
        <v>0</v>
      </c>
      <c r="E45" s="24"/>
      <c r="F45" s="51"/>
      <c r="G45" s="8"/>
      <c r="H45" s="22"/>
      <c r="I45" s="22"/>
      <c r="J45" s="22"/>
      <c r="K45" s="22"/>
      <c r="L45" s="22"/>
      <c r="M45" s="22"/>
      <c r="N45" s="21"/>
      <c r="O45" s="22"/>
      <c r="P45" s="13"/>
      <c r="Q45" s="14"/>
    </row>
    <row r="46" spans="1:17" ht="20.25" customHeight="1" x14ac:dyDescent="0.2">
      <c r="A46" s="49" t="s">
        <v>92</v>
      </c>
      <c r="B46" s="169"/>
      <c r="C46" s="171"/>
      <c r="D46" s="26">
        <f>D38+D40</f>
        <v>0</v>
      </c>
      <c r="E46" s="24"/>
      <c r="F46" s="51"/>
      <c r="G46" s="8"/>
      <c r="H46" s="50"/>
      <c r="I46" s="22"/>
      <c r="J46" s="22"/>
      <c r="K46" s="22"/>
      <c r="L46" s="22"/>
      <c r="M46" s="22"/>
      <c r="N46" s="21"/>
      <c r="O46" s="22"/>
      <c r="P46" s="13"/>
      <c r="Q46" s="14"/>
    </row>
    <row r="47" spans="1:17" ht="18.75" customHeight="1" x14ac:dyDescent="0.2">
      <c r="A47" s="38" t="s">
        <v>45</v>
      </c>
      <c r="B47" s="210"/>
      <c r="C47" s="211"/>
      <c r="D47" s="41">
        <v>0</v>
      </c>
      <c r="E47" s="12"/>
      <c r="F47" s="8"/>
      <c r="G47" s="8"/>
      <c r="H47" s="22"/>
      <c r="I47" s="22"/>
      <c r="J47" s="22"/>
      <c r="K47" s="22"/>
      <c r="L47" s="22"/>
      <c r="M47" s="22"/>
      <c r="N47" s="21"/>
      <c r="O47" s="22"/>
      <c r="P47" s="13"/>
      <c r="Q47" s="14"/>
    </row>
    <row r="48" spans="1:17" ht="21" customHeight="1" x14ac:dyDescent="0.2">
      <c r="A48" s="76" t="s">
        <v>55</v>
      </c>
      <c r="B48" s="181"/>
      <c r="C48" s="182"/>
      <c r="D48" s="52">
        <f>D46+D47</f>
        <v>0</v>
      </c>
      <c r="E48" s="12"/>
      <c r="F48" s="8"/>
      <c r="G48" s="8"/>
      <c r="H48" s="22"/>
      <c r="I48" s="22"/>
      <c r="J48" s="22"/>
      <c r="K48" s="22"/>
      <c r="L48" s="22"/>
      <c r="M48" s="22"/>
      <c r="N48" s="21"/>
      <c r="O48" s="22"/>
      <c r="P48" s="13"/>
      <c r="Q48" s="14"/>
    </row>
    <row r="49" spans="1:17" ht="21" customHeight="1" x14ac:dyDescent="0.2">
      <c r="A49" s="77" t="s">
        <v>91</v>
      </c>
      <c r="B49" s="208"/>
      <c r="C49" s="162"/>
      <c r="D49" s="78">
        <f>IF(D46&lt;=(D39+D38),D46,D38+D39)</f>
        <v>0</v>
      </c>
      <c r="E49" s="63"/>
      <c r="F49" s="8"/>
      <c r="G49" s="8"/>
      <c r="H49" s="22"/>
      <c r="I49" s="22"/>
      <c r="J49" s="22"/>
      <c r="K49" s="22"/>
      <c r="L49" s="22"/>
      <c r="M49" s="22"/>
      <c r="N49" s="21"/>
      <c r="O49" s="22"/>
      <c r="P49" s="13"/>
      <c r="Q49" s="14"/>
    </row>
    <row r="50" spans="1:17" ht="21.75" customHeight="1" x14ac:dyDescent="0.2">
      <c r="A50" s="79" t="s">
        <v>89</v>
      </c>
      <c r="B50" s="147" t="s">
        <v>105</v>
      </c>
      <c r="C50" s="148"/>
      <c r="D50" s="209"/>
      <c r="E50" s="63"/>
      <c r="F50" s="8"/>
      <c r="G50" s="8"/>
      <c r="H50" s="22"/>
      <c r="I50" s="22"/>
      <c r="J50" s="22"/>
      <c r="K50" s="22"/>
      <c r="L50" s="22"/>
      <c r="M50" s="22"/>
      <c r="N50" s="21"/>
      <c r="O50" s="22"/>
      <c r="P50" s="13"/>
      <c r="Q50" s="14"/>
    </row>
    <row r="51" spans="1:17" ht="6.75" customHeight="1" x14ac:dyDescent="0.2">
      <c r="A51" s="197"/>
      <c r="B51" s="198"/>
      <c r="C51" s="198"/>
      <c r="D51" s="199"/>
      <c r="E51" s="12"/>
      <c r="F51" s="8"/>
      <c r="G51" s="8"/>
      <c r="H51" s="22"/>
      <c r="I51" s="22"/>
      <c r="J51" s="22"/>
      <c r="K51" s="22"/>
      <c r="L51" s="22"/>
      <c r="M51" s="22"/>
      <c r="N51" s="21"/>
      <c r="O51" s="22"/>
      <c r="P51" s="13"/>
      <c r="Q51" s="14"/>
    </row>
    <row r="52" spans="1:17" ht="25.5" customHeight="1" x14ac:dyDescent="0.2">
      <c r="A52" s="200" t="s">
        <v>97</v>
      </c>
      <c r="B52" s="201"/>
      <c r="C52" s="201"/>
      <c r="D52" s="202"/>
      <c r="E52" s="12"/>
      <c r="F52" s="8"/>
      <c r="G52" s="8"/>
      <c r="H52" s="53"/>
      <c r="I52" s="53"/>
      <c r="J52" s="53"/>
      <c r="K52" s="53"/>
      <c r="L52" s="53"/>
      <c r="M52" s="53"/>
      <c r="N52" s="54"/>
      <c r="O52" s="22"/>
      <c r="P52" s="13"/>
      <c r="Q52" s="14"/>
    </row>
    <row r="53" spans="1:17" ht="12.95" customHeight="1" x14ac:dyDescent="0.2">
      <c r="A53" s="11" t="s">
        <v>56</v>
      </c>
      <c r="B53" s="203" t="s">
        <v>57</v>
      </c>
      <c r="C53" s="204"/>
      <c r="D53" s="45"/>
      <c r="E53" s="12"/>
      <c r="F53" s="8"/>
      <c r="G53" s="8"/>
      <c r="H53" s="22"/>
      <c r="I53" s="22"/>
      <c r="J53" s="22"/>
      <c r="K53" s="22"/>
      <c r="L53" s="22"/>
      <c r="M53" s="22"/>
      <c r="N53" s="21"/>
      <c r="O53" s="22"/>
      <c r="P53" s="13"/>
      <c r="Q53" s="14"/>
    </row>
    <row r="54" spans="1:17" ht="12.95" customHeight="1" x14ac:dyDescent="0.2">
      <c r="A54" s="55" t="s">
        <v>27</v>
      </c>
      <c r="B54" s="195" t="str">
        <f>IF(D54&gt;=(20000),"PUNTEGGIO CONFERMATO","NO PUNTEGGIO")</f>
        <v>NO PUNTEGGIO</v>
      </c>
      <c r="C54" s="196"/>
      <c r="D54" s="57"/>
      <c r="E54" s="37" t="s">
        <v>28</v>
      </c>
      <c r="F54" s="16">
        <v>20000</v>
      </c>
      <c r="G54" s="8"/>
      <c r="H54" s="22"/>
      <c r="I54" s="22"/>
      <c r="J54" s="22"/>
      <c r="K54" s="22"/>
      <c r="L54" s="22"/>
      <c r="M54" s="22"/>
      <c r="N54" s="34"/>
      <c r="O54" s="22"/>
      <c r="P54" s="13"/>
      <c r="Q54" s="14"/>
    </row>
    <row r="55" spans="1:17" ht="12.95" customHeight="1" x14ac:dyDescent="0.2">
      <c r="A55" s="55" t="s">
        <v>29</v>
      </c>
      <c r="B55" s="195" t="str">
        <f>IF(D55&gt;=(20000),"PUNTEGGIO CONFERMATO","NO PUNTEGGIO")</f>
        <v>NO PUNTEGGIO</v>
      </c>
      <c r="C55" s="196"/>
      <c r="D55" s="57"/>
      <c r="E55" s="37" t="s">
        <v>58</v>
      </c>
      <c r="F55" s="16">
        <v>20000</v>
      </c>
      <c r="G55" s="8"/>
      <c r="H55" s="22"/>
      <c r="I55" s="22"/>
      <c r="J55" s="22"/>
      <c r="K55" s="22"/>
      <c r="L55" s="22"/>
      <c r="M55" s="22"/>
      <c r="N55" s="34"/>
      <c r="O55" s="22"/>
      <c r="P55" s="13"/>
      <c r="Q55" s="14"/>
    </row>
    <row r="56" spans="1:17" ht="12.95" customHeight="1" x14ac:dyDescent="0.2">
      <c r="A56" s="55" t="s">
        <v>31</v>
      </c>
      <c r="B56" s="195" t="str">
        <f>IF(D56&gt;=(30000),"PUNTEGGIO CONFERMATO","NO PUNTEGGIO")</f>
        <v>NO PUNTEGGIO</v>
      </c>
      <c r="C56" s="196"/>
      <c r="D56" s="57"/>
      <c r="E56" s="37" t="s">
        <v>32</v>
      </c>
      <c r="F56" s="16">
        <v>30000</v>
      </c>
      <c r="G56" s="8"/>
      <c r="H56" s="22"/>
      <c r="I56" s="22"/>
      <c r="J56" s="22"/>
      <c r="K56" s="22"/>
      <c r="L56" s="22"/>
      <c r="M56" s="22"/>
      <c r="N56" s="21"/>
      <c r="O56" s="22"/>
      <c r="P56" s="13"/>
      <c r="Q56" s="14"/>
    </row>
    <row r="57" spans="1:17" ht="12.95" customHeight="1" x14ac:dyDescent="0.2">
      <c r="A57" s="55" t="s">
        <v>33</v>
      </c>
      <c r="B57" s="195" t="str">
        <f>IF(D57&gt;=(30000),"PUNTEGGIO CONFERMATO","NO PUNTEGGIO")</f>
        <v>NO PUNTEGGIO</v>
      </c>
      <c r="C57" s="196"/>
      <c r="D57" s="58"/>
      <c r="E57" s="37" t="s">
        <v>34</v>
      </c>
      <c r="F57" s="16">
        <v>30000</v>
      </c>
      <c r="G57" s="8"/>
      <c r="H57" s="22"/>
      <c r="I57" s="22"/>
      <c r="J57" s="22"/>
      <c r="K57" s="22"/>
      <c r="L57" s="22"/>
      <c r="M57" s="22"/>
      <c r="N57" s="21"/>
      <c r="O57" s="22"/>
      <c r="P57" s="13"/>
      <c r="Q57" s="14"/>
    </row>
    <row r="58" spans="1:17" ht="12.95" customHeight="1" x14ac:dyDescent="0.2">
      <c r="A58" s="55" t="s">
        <v>35</v>
      </c>
      <c r="B58" s="195" t="str">
        <f>IF(D58&gt;=(30000),"PUNTEGGIO CONFERMATO","NO PUNTEGGIO")</f>
        <v>NO PUNTEGGIO</v>
      </c>
      <c r="C58" s="196"/>
      <c r="D58" s="58"/>
      <c r="E58" s="37" t="s">
        <v>36</v>
      </c>
      <c r="F58" s="16">
        <v>30000</v>
      </c>
      <c r="G58" s="8"/>
      <c r="H58" s="22"/>
      <c r="I58" s="22"/>
      <c r="J58" s="22"/>
      <c r="K58" s="22"/>
      <c r="L58" s="22"/>
      <c r="M58" s="22"/>
      <c r="N58" s="21"/>
      <c r="O58" s="22"/>
      <c r="P58" s="13"/>
      <c r="Q58" s="14"/>
    </row>
    <row r="59" spans="1:17" ht="12.95" customHeight="1" x14ac:dyDescent="0.2">
      <c r="A59" s="55" t="s">
        <v>37</v>
      </c>
      <c r="B59" s="195" t="str">
        <f>IF(D59&gt;=(10000),"PUNTEGGIO CONFERMATO","NO PUNTEGGIO")</f>
        <v>NO PUNTEGGIO</v>
      </c>
      <c r="C59" s="196"/>
      <c r="D59" s="57"/>
      <c r="E59" s="37" t="s">
        <v>38</v>
      </c>
      <c r="F59" s="16">
        <v>10000</v>
      </c>
      <c r="G59" s="8"/>
      <c r="H59" s="22"/>
      <c r="I59" s="22"/>
      <c r="J59" s="22"/>
      <c r="K59" s="22"/>
      <c r="L59" s="22"/>
      <c r="M59" s="22"/>
      <c r="N59" s="21"/>
      <c r="O59" s="22"/>
      <c r="P59" s="13"/>
      <c r="Q59" s="14"/>
    </row>
    <row r="60" spans="1:17" ht="12.95" customHeight="1" x14ac:dyDescent="0.2">
      <c r="A60" s="55" t="s">
        <v>39</v>
      </c>
      <c r="B60" s="195" t="str">
        <f>IF(D60&gt;=(60000),"PUNTEGGIO CONFERMATO","NO PUNTEGGIO")</f>
        <v>NO PUNTEGGIO</v>
      </c>
      <c r="C60" s="196"/>
      <c r="D60" s="57"/>
      <c r="E60" s="37" t="s">
        <v>40</v>
      </c>
      <c r="F60" s="16">
        <v>60000</v>
      </c>
      <c r="G60" s="8"/>
      <c r="H60" s="22"/>
      <c r="I60" s="22"/>
      <c r="J60" s="22"/>
      <c r="K60" s="22"/>
      <c r="L60" s="22"/>
      <c r="M60" s="22"/>
      <c r="N60" s="21"/>
      <c r="O60" s="22"/>
      <c r="P60" s="13"/>
      <c r="Q60" s="14"/>
    </row>
    <row r="61" spans="1:17" ht="12.75" customHeight="1" x14ac:dyDescent="0.2">
      <c r="A61" s="74" t="s">
        <v>73</v>
      </c>
      <c r="B61" s="177" t="str">
        <f>IF(D61&gt;(F61),"PUNTEGGIO ASSEGNATO","NO PUNTEGGIO")</f>
        <v>NO PUNTEGGIO</v>
      </c>
      <c r="C61" s="178"/>
      <c r="D61" s="73">
        <v>-5</v>
      </c>
      <c r="E61" s="37" t="s">
        <v>77</v>
      </c>
      <c r="F61" s="16">
        <v>-1</v>
      </c>
      <c r="G61" s="8"/>
      <c r="H61" s="33"/>
      <c r="I61" s="8"/>
      <c r="J61" s="8"/>
      <c r="K61" s="8"/>
      <c r="L61" s="8"/>
      <c r="M61" s="8"/>
      <c r="N61" s="21"/>
      <c r="O61" s="22"/>
      <c r="P61" s="13"/>
      <c r="Q61" s="14"/>
    </row>
    <row r="62" spans="1:17" ht="12.75" customHeight="1" x14ac:dyDescent="0.2">
      <c r="A62" s="74" t="s">
        <v>74</v>
      </c>
      <c r="B62" s="177" t="str">
        <f>IF(D62&gt;=(F62),"PUNTEGGIO ASSEGNATO","NO PUNTEGGIO")</f>
        <v>NO PUNTEGGIO</v>
      </c>
      <c r="C62" s="178"/>
      <c r="D62" s="36"/>
      <c r="E62" s="37" t="s">
        <v>76</v>
      </c>
      <c r="F62" s="16">
        <v>3</v>
      </c>
      <c r="G62" s="8"/>
      <c r="H62" s="33"/>
      <c r="I62" s="8"/>
      <c r="J62" s="8"/>
      <c r="K62" s="8"/>
      <c r="L62" s="8"/>
      <c r="M62" s="8"/>
      <c r="N62" s="21"/>
      <c r="O62" s="22"/>
      <c r="P62" s="13"/>
      <c r="Q62" s="14"/>
    </row>
    <row r="63" spans="1:17" ht="12.75" customHeight="1" x14ac:dyDescent="0.2">
      <c r="A63" s="74" t="s">
        <v>75</v>
      </c>
      <c r="B63" s="177" t="str">
        <f>IF(D63&gt;=(F63),"PUNTEGGIO ASSEGNATO","NO PUNTEGGIO")</f>
        <v>NO PUNTEGGIO</v>
      </c>
      <c r="C63" s="178"/>
      <c r="D63" s="36"/>
      <c r="E63" s="37" t="s">
        <v>78</v>
      </c>
      <c r="F63" s="16">
        <v>0.01</v>
      </c>
      <c r="G63" s="8"/>
      <c r="H63" s="33"/>
      <c r="I63" s="8"/>
      <c r="J63" s="8"/>
      <c r="K63" s="8"/>
      <c r="L63" s="8"/>
      <c r="M63" s="8"/>
      <c r="N63" s="21"/>
      <c r="O63" s="22"/>
      <c r="P63" s="13"/>
      <c r="Q63" s="14"/>
    </row>
    <row r="64" spans="1:17" ht="12.95" customHeight="1" x14ac:dyDescent="0.2">
      <c r="A64" s="11" t="s">
        <v>59</v>
      </c>
      <c r="B64" s="195"/>
      <c r="C64" s="196"/>
      <c r="D64" s="57"/>
      <c r="E64" s="37"/>
      <c r="F64" s="16"/>
      <c r="G64" s="8"/>
      <c r="H64" s="22"/>
      <c r="I64" s="22"/>
      <c r="J64" s="22"/>
      <c r="K64" s="22"/>
      <c r="L64" s="22"/>
      <c r="M64" s="22"/>
      <c r="N64" s="21"/>
      <c r="O64" s="22"/>
      <c r="P64" s="13"/>
      <c r="Q64" s="14"/>
    </row>
    <row r="65" spans="1:18" ht="13.5" customHeight="1" x14ac:dyDescent="0.2">
      <c r="A65" s="11" t="s">
        <v>60</v>
      </c>
      <c r="B65" s="203"/>
      <c r="C65" s="204"/>
      <c r="D65" s="26">
        <f>D54+D55+D56+D57+D58+D59+D60+D64</f>
        <v>0</v>
      </c>
      <c r="E65" s="12"/>
      <c r="F65" s="8"/>
      <c r="G65" s="8"/>
      <c r="H65" s="22"/>
      <c r="I65" s="22"/>
      <c r="J65" s="22"/>
      <c r="K65" s="22"/>
      <c r="L65" s="22"/>
      <c r="M65" s="22"/>
      <c r="N65" s="21"/>
      <c r="O65" s="22"/>
      <c r="P65" s="13"/>
      <c r="Q65" s="14"/>
    </row>
    <row r="66" spans="1:18" ht="13.5" customHeight="1" x14ac:dyDescent="0.2">
      <c r="A66" s="179" t="s">
        <v>61</v>
      </c>
      <c r="B66" s="223"/>
      <c r="C66" s="180"/>
      <c r="D66" s="45"/>
      <c r="E66" s="12"/>
      <c r="F66" s="8"/>
      <c r="G66" s="8"/>
      <c r="H66" s="22"/>
      <c r="I66" s="22"/>
      <c r="J66" s="22"/>
      <c r="K66" s="22"/>
      <c r="L66" s="22"/>
      <c r="M66" s="22"/>
      <c r="N66" s="21"/>
      <c r="O66" s="22"/>
      <c r="P66" s="13"/>
      <c r="Q66" s="14"/>
    </row>
    <row r="67" spans="1:18" ht="28.5" customHeight="1" x14ac:dyDescent="0.2">
      <c r="A67" s="11" t="s">
        <v>62</v>
      </c>
      <c r="B67" s="224" t="s">
        <v>66</v>
      </c>
      <c r="C67" s="225"/>
      <c r="D67" s="26">
        <f>D42</f>
        <v>0</v>
      </c>
      <c r="E67" s="12"/>
      <c r="F67" s="8"/>
      <c r="G67" s="8"/>
      <c r="H67" s="22"/>
      <c r="I67" s="22"/>
      <c r="J67" s="22"/>
      <c r="K67" s="22"/>
      <c r="L67" s="22"/>
      <c r="M67" s="22"/>
      <c r="N67" s="21"/>
      <c r="O67" s="22"/>
      <c r="P67" s="13"/>
      <c r="Q67" s="14"/>
    </row>
    <row r="68" spans="1:18" ht="25.5" customHeight="1" x14ac:dyDescent="0.2">
      <c r="A68" s="11" t="s">
        <v>63</v>
      </c>
      <c r="B68" s="224" t="s">
        <v>66</v>
      </c>
      <c r="C68" s="228"/>
      <c r="D68" s="26">
        <f>D42</f>
        <v>0</v>
      </c>
      <c r="E68" s="12"/>
      <c r="F68" s="8"/>
      <c r="G68" s="8"/>
      <c r="H68" s="22"/>
      <c r="I68" s="22"/>
      <c r="J68" s="22"/>
      <c r="K68" s="22"/>
      <c r="L68" s="22"/>
      <c r="M68" s="22"/>
      <c r="N68" s="21"/>
      <c r="O68" s="22"/>
      <c r="P68" s="13"/>
      <c r="Q68" s="14"/>
    </row>
    <row r="69" spans="1:18" ht="26.25" customHeight="1" x14ac:dyDescent="0.2">
      <c r="A69" s="71" t="s">
        <v>98</v>
      </c>
      <c r="B69" s="224" t="s">
        <v>66</v>
      </c>
      <c r="C69" s="225"/>
      <c r="D69" s="59"/>
      <c r="E69" s="60" t="s">
        <v>65</v>
      </c>
      <c r="F69" s="8"/>
      <c r="G69" s="8"/>
      <c r="H69" s="22"/>
      <c r="I69" s="22"/>
      <c r="J69" s="22"/>
      <c r="K69" s="22"/>
      <c r="L69" s="22"/>
      <c r="M69" s="22"/>
      <c r="N69" s="34"/>
      <c r="O69" s="22"/>
      <c r="P69" s="13"/>
      <c r="Q69" s="14"/>
    </row>
    <row r="70" spans="1:18" ht="26.25" customHeight="1" x14ac:dyDescent="0.2">
      <c r="A70" s="71" t="s">
        <v>72</v>
      </c>
      <c r="B70" s="224" t="s">
        <v>66</v>
      </c>
      <c r="C70" s="225"/>
      <c r="D70" s="59"/>
      <c r="E70" s="12"/>
      <c r="F70" s="8"/>
      <c r="G70" s="8"/>
      <c r="H70" s="22"/>
      <c r="I70" s="22"/>
      <c r="J70" s="22"/>
      <c r="K70" s="22"/>
      <c r="L70" s="22"/>
      <c r="M70" s="22"/>
      <c r="N70" s="34"/>
      <c r="O70" s="22"/>
      <c r="P70" s="13"/>
      <c r="Q70" s="14"/>
    </row>
    <row r="71" spans="1:18" ht="24" customHeight="1" x14ac:dyDescent="0.2">
      <c r="A71" s="71" t="s">
        <v>94</v>
      </c>
      <c r="B71" s="224" t="s">
        <v>66</v>
      </c>
      <c r="C71" s="225"/>
      <c r="D71" s="59"/>
      <c r="E71" s="12"/>
      <c r="F71" s="8"/>
      <c r="G71" s="8"/>
      <c r="H71" s="50"/>
      <c r="I71" s="22"/>
      <c r="J71" s="22"/>
      <c r="K71" s="22"/>
      <c r="L71" s="22"/>
      <c r="M71" s="22"/>
      <c r="N71" s="34"/>
      <c r="O71" s="22"/>
      <c r="P71" s="13"/>
      <c r="Q71" s="14"/>
    </row>
    <row r="72" spans="1:18" ht="27.75" customHeight="1" x14ac:dyDescent="0.2">
      <c r="A72" s="71" t="s">
        <v>93</v>
      </c>
      <c r="B72" s="220">
        <f>IF(D49&gt;B9,B9,D46)</f>
        <v>0</v>
      </c>
      <c r="C72" s="221"/>
      <c r="D72" s="222"/>
      <c r="E72" s="12"/>
      <c r="F72" s="8"/>
      <c r="G72" s="8"/>
      <c r="H72" s="50"/>
      <c r="I72" s="22"/>
      <c r="J72" s="22"/>
      <c r="K72" s="22"/>
      <c r="L72" s="22"/>
      <c r="M72" s="22"/>
      <c r="N72" s="34"/>
      <c r="O72" s="22"/>
      <c r="P72" s="13"/>
      <c r="Q72" s="14"/>
    </row>
    <row r="73" spans="1:18" ht="33" customHeight="1" x14ac:dyDescent="0.2">
      <c r="A73" s="80" t="s">
        <v>96</v>
      </c>
      <c r="B73" s="229"/>
      <c r="C73" s="230"/>
      <c r="D73" s="231"/>
      <c r="E73" s="12"/>
      <c r="F73" s="8"/>
      <c r="G73" s="8"/>
      <c r="H73" s="16"/>
      <c r="I73" s="16"/>
      <c r="J73" s="16"/>
      <c r="K73" s="16"/>
      <c r="L73" s="16"/>
      <c r="M73" s="16"/>
      <c r="N73" s="16"/>
      <c r="O73" s="16"/>
      <c r="P73" s="13"/>
      <c r="Q73" s="14"/>
    </row>
    <row r="74" spans="1:18" ht="35.25" customHeight="1" x14ac:dyDescent="0.2">
      <c r="A74" s="11" t="s">
        <v>1</v>
      </c>
      <c r="B74" s="212"/>
      <c r="C74" s="213"/>
      <c r="D74" s="214"/>
      <c r="E74" s="12"/>
      <c r="F74" s="8"/>
      <c r="G74" s="8"/>
      <c r="H74" s="8"/>
      <c r="I74" s="8"/>
      <c r="J74" s="8"/>
      <c r="K74" s="8"/>
      <c r="L74" s="8"/>
      <c r="M74" s="8"/>
      <c r="N74" s="8"/>
      <c r="O74" s="8"/>
      <c r="P74" s="13"/>
      <c r="Q74" s="14"/>
    </row>
    <row r="75" spans="1:18" ht="44.25" customHeight="1" x14ac:dyDescent="0.2">
      <c r="A75" s="62" t="s">
        <v>79</v>
      </c>
      <c r="B75" s="205"/>
      <c r="C75" s="215"/>
      <c r="D75" s="216"/>
      <c r="E75" s="61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50"/>
      <c r="Q75" s="10"/>
      <c r="R75" s="14"/>
    </row>
    <row r="76" spans="1:18" ht="9" customHeight="1" x14ac:dyDescent="0.2">
      <c r="A76" s="217"/>
      <c r="B76" s="218"/>
      <c r="C76" s="218"/>
      <c r="D76" s="219"/>
      <c r="E76" s="56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13"/>
      <c r="Q76" s="14"/>
    </row>
    <row r="77" spans="1:18" customFormat="1" ht="15.75" x14ac:dyDescent="0.2">
      <c r="A77" s="159" t="s">
        <v>69</v>
      </c>
      <c r="B77" s="226"/>
      <c r="C77" s="226"/>
      <c r="D77" s="227"/>
      <c r="E77" s="67"/>
      <c r="F77" s="68"/>
      <c r="G77" s="68"/>
      <c r="H77" s="68"/>
    </row>
    <row r="78" spans="1:18" customFormat="1" ht="27.75" customHeight="1" x14ac:dyDescent="0.2">
      <c r="A78" s="69" t="s">
        <v>70</v>
      </c>
      <c r="B78" s="205"/>
      <c r="C78" s="206"/>
      <c r="D78" s="207"/>
      <c r="E78" s="67"/>
      <c r="F78" s="68"/>
      <c r="G78" s="68"/>
      <c r="H78" s="68"/>
    </row>
    <row r="79" spans="1:18" customFormat="1" ht="27.75" customHeight="1" x14ac:dyDescent="0.2">
      <c r="A79" s="69" t="s">
        <v>71</v>
      </c>
      <c r="B79" s="205"/>
      <c r="C79" s="206"/>
      <c r="D79" s="207"/>
      <c r="E79" s="67"/>
      <c r="F79" s="68"/>
      <c r="G79" s="68"/>
      <c r="H79" s="68"/>
    </row>
    <row r="80" spans="1:18" customFormat="1" ht="27.75" customHeight="1" x14ac:dyDescent="0.2">
      <c r="A80" s="62" t="s">
        <v>95</v>
      </c>
      <c r="B80" s="205"/>
      <c r="C80" s="206"/>
      <c r="D80" s="207"/>
      <c r="E80" s="67"/>
      <c r="F80" s="68"/>
      <c r="G80" s="68"/>
      <c r="H80" s="68"/>
    </row>
    <row r="81" spans="1:17" customFormat="1" ht="21.75" customHeight="1" x14ac:dyDescent="0.2">
      <c r="A81" s="62"/>
      <c r="B81" s="205"/>
      <c r="C81" s="206"/>
      <c r="D81" s="207"/>
      <c r="E81" s="67"/>
      <c r="F81" s="68"/>
      <c r="G81" s="68"/>
      <c r="H81" s="68"/>
      <c r="I81" s="68"/>
    </row>
    <row r="82" spans="1:17" s="115" customFormat="1" ht="24" customHeight="1" x14ac:dyDescent="0.2">
      <c r="A82" s="104"/>
      <c r="B82" s="124"/>
      <c r="C82" s="125"/>
      <c r="D82" s="125"/>
      <c r="E82" s="105"/>
      <c r="F82" s="106"/>
      <c r="G82" s="106"/>
      <c r="H82" s="106"/>
      <c r="I82" s="106"/>
    </row>
    <row r="83" spans="1:17" s="115" customFormat="1" ht="24" customHeight="1" x14ac:dyDescent="0.2">
      <c r="A83" s="104"/>
      <c r="B83" s="152"/>
      <c r="C83" s="153"/>
      <c r="D83" s="157"/>
      <c r="E83" s="105"/>
      <c r="F83" s="106"/>
      <c r="G83" s="106"/>
      <c r="H83" s="106"/>
      <c r="I83" s="106"/>
    </row>
    <row r="84" spans="1:17" s="115" customFormat="1" ht="24" customHeight="1" x14ac:dyDescent="0.2">
      <c r="A84" s="104"/>
      <c r="B84" s="152"/>
      <c r="C84" s="153"/>
      <c r="D84" s="157"/>
      <c r="E84" s="105"/>
      <c r="F84" s="106"/>
      <c r="G84" s="106"/>
      <c r="H84" s="106"/>
      <c r="I84" s="106"/>
    </row>
    <row r="85" spans="1:17" s="115" customFormat="1" ht="24" customHeight="1" x14ac:dyDescent="0.2">
      <c r="A85" s="118"/>
      <c r="B85" s="152"/>
      <c r="C85" s="153"/>
      <c r="D85" s="157"/>
      <c r="E85" s="105"/>
      <c r="F85" s="106"/>
      <c r="G85" s="106"/>
      <c r="H85" s="106"/>
      <c r="I85" s="106"/>
    </row>
    <row r="86" spans="1:17" s="115" customFormat="1" ht="24" customHeight="1" x14ac:dyDescent="0.2">
      <c r="A86" s="104"/>
      <c r="B86" s="152"/>
      <c r="C86" s="153"/>
      <c r="D86" s="157"/>
      <c r="E86" s="105"/>
      <c r="F86" s="106"/>
      <c r="G86" s="106"/>
      <c r="H86" s="106"/>
      <c r="I86" s="106"/>
    </row>
    <row r="87" spans="1:17" s="115" customFormat="1" ht="24" customHeight="1" x14ac:dyDescent="0.2">
      <c r="A87" s="104"/>
      <c r="B87" s="152"/>
      <c r="C87" s="153"/>
      <c r="D87" s="157"/>
      <c r="E87" s="105"/>
      <c r="F87" s="106"/>
      <c r="G87" s="106"/>
      <c r="H87" s="106"/>
    </row>
    <row r="88" spans="1:17" ht="9.75" customHeight="1" x14ac:dyDescent="0.2">
      <c r="A88" s="158"/>
      <c r="B88" s="158"/>
      <c r="C88" s="158"/>
      <c r="D88" s="158"/>
      <c r="E88" s="116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13"/>
      <c r="Q88" s="14"/>
    </row>
    <row r="89" spans="1:17" ht="19.5" customHeight="1" x14ac:dyDescent="0.2">
      <c r="A89" s="14"/>
      <c r="B89" s="14"/>
      <c r="C89" s="14"/>
      <c r="D89" s="23"/>
      <c r="E89" s="13"/>
      <c r="F89" s="13"/>
      <c r="G89" s="13"/>
      <c r="H89" s="13"/>
      <c r="I89" s="13"/>
      <c r="J89" s="13"/>
      <c r="K89" s="13"/>
      <c r="L89" s="13"/>
      <c r="M89" s="13"/>
      <c r="N89" s="21"/>
      <c r="O89" s="22"/>
      <c r="P89" s="13"/>
      <c r="Q89" s="14"/>
    </row>
    <row r="90" spans="1:17" ht="19.5" customHeight="1" x14ac:dyDescent="0.2">
      <c r="A90" s="14"/>
      <c r="B90" s="14"/>
      <c r="C90" s="14"/>
      <c r="D90" s="23"/>
      <c r="E90" s="13"/>
      <c r="F90" s="13"/>
      <c r="G90" s="13"/>
      <c r="H90" s="13"/>
      <c r="I90" s="13"/>
      <c r="J90" s="13"/>
      <c r="K90" s="13"/>
      <c r="L90" s="13"/>
      <c r="M90" s="13"/>
      <c r="N90" s="21"/>
      <c r="O90" s="22"/>
      <c r="P90" s="13"/>
      <c r="Q90" s="14"/>
    </row>
    <row r="91" spans="1:17" ht="19.5" customHeight="1" x14ac:dyDescent="0.2">
      <c r="A91" s="14"/>
      <c r="B91" s="14"/>
      <c r="C91" s="14"/>
      <c r="D91" s="23"/>
      <c r="E91" s="13"/>
      <c r="F91" s="13"/>
      <c r="G91" s="13"/>
      <c r="H91" s="13"/>
      <c r="I91" s="13"/>
      <c r="J91" s="13"/>
      <c r="K91" s="13"/>
      <c r="L91" s="13"/>
      <c r="M91" s="13"/>
      <c r="N91" s="21"/>
      <c r="O91" s="22"/>
      <c r="P91" s="13"/>
      <c r="Q91" s="14"/>
    </row>
    <row r="92" spans="1:17" ht="19.5" customHeight="1" x14ac:dyDescent="0.2">
      <c r="A92" s="14"/>
      <c r="B92" s="14"/>
      <c r="C92" s="14"/>
      <c r="D92" s="23"/>
      <c r="E92" s="13"/>
      <c r="F92" s="13"/>
      <c r="G92" s="13"/>
      <c r="H92" s="13"/>
      <c r="I92" s="13"/>
      <c r="J92" s="13"/>
      <c r="K92" s="13"/>
      <c r="L92" s="13"/>
      <c r="M92" s="13"/>
      <c r="N92" s="21"/>
      <c r="O92" s="22"/>
      <c r="P92" s="13"/>
      <c r="Q92" s="14"/>
    </row>
    <row r="93" spans="1:17" ht="19.5" customHeight="1" x14ac:dyDescent="0.2">
      <c r="A93" s="14"/>
      <c r="B93" s="14"/>
      <c r="C93" s="14"/>
      <c r="D93" s="23"/>
      <c r="E93" s="13"/>
      <c r="F93" s="13"/>
      <c r="G93" s="13"/>
      <c r="H93" s="13"/>
      <c r="I93" s="13"/>
      <c r="J93" s="13"/>
      <c r="K93" s="13"/>
      <c r="L93" s="13"/>
      <c r="M93" s="13"/>
      <c r="N93" s="21"/>
      <c r="O93" s="22"/>
      <c r="P93" s="13"/>
      <c r="Q93" s="14"/>
    </row>
  </sheetData>
  <sheetProtection selectLockedCells="1" selectUnlockedCells="1"/>
  <mergeCells count="89">
    <mergeCell ref="B87:D87"/>
    <mergeCell ref="A88:D88"/>
    <mergeCell ref="B82:D82"/>
    <mergeCell ref="B83:D83"/>
    <mergeCell ref="B84:D84"/>
    <mergeCell ref="B85:D85"/>
    <mergeCell ref="B86:D86"/>
    <mergeCell ref="B58:C58"/>
    <mergeCell ref="B59:C59"/>
    <mergeCell ref="B60:C60"/>
    <mergeCell ref="B61:C61"/>
    <mergeCell ref="B62:C62"/>
    <mergeCell ref="A77:D77"/>
    <mergeCell ref="B78:D78"/>
    <mergeCell ref="B79:D79"/>
    <mergeCell ref="B68:C68"/>
    <mergeCell ref="B69:C69"/>
    <mergeCell ref="B70:C70"/>
    <mergeCell ref="B71:C71"/>
    <mergeCell ref="B73:D73"/>
    <mergeCell ref="B81:D81"/>
    <mergeCell ref="B80:D80"/>
    <mergeCell ref="B49:C49"/>
    <mergeCell ref="B50:D50"/>
    <mergeCell ref="B41:C41"/>
    <mergeCell ref="B42:C42"/>
    <mergeCell ref="B47:C47"/>
    <mergeCell ref="B63:C63"/>
    <mergeCell ref="B64:C64"/>
    <mergeCell ref="B74:D74"/>
    <mergeCell ref="B75:D75"/>
    <mergeCell ref="A76:D76"/>
    <mergeCell ref="B72:D72"/>
    <mergeCell ref="B65:C65"/>
    <mergeCell ref="A66:C66"/>
    <mergeCell ref="B67:C67"/>
    <mergeCell ref="B54:C54"/>
    <mergeCell ref="B55:C55"/>
    <mergeCell ref="B56:C56"/>
    <mergeCell ref="B57:C57"/>
    <mergeCell ref="A51:D51"/>
    <mergeCell ref="A52:D52"/>
    <mergeCell ref="B53:C53"/>
    <mergeCell ref="B43:C43"/>
    <mergeCell ref="B45:C45"/>
    <mergeCell ref="B46:C46"/>
    <mergeCell ref="B48:C48"/>
    <mergeCell ref="B30:C30"/>
    <mergeCell ref="B31:C31"/>
    <mergeCell ref="B32:C32"/>
    <mergeCell ref="B33:C33"/>
    <mergeCell ref="B34:C34"/>
    <mergeCell ref="B35:C35"/>
    <mergeCell ref="A36:D36"/>
    <mergeCell ref="A37:D37"/>
    <mergeCell ref="B38:C38"/>
    <mergeCell ref="B39:C39"/>
    <mergeCell ref="B40:C40"/>
    <mergeCell ref="B44:C44"/>
    <mergeCell ref="B15:C15"/>
    <mergeCell ref="B16:C16"/>
    <mergeCell ref="B17:C17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10:D10"/>
    <mergeCell ref="B11:D11"/>
    <mergeCell ref="A12:D12"/>
    <mergeCell ref="B13:C13"/>
    <mergeCell ref="B14:C14"/>
    <mergeCell ref="B5:D5"/>
    <mergeCell ref="B6:D6"/>
    <mergeCell ref="B7:D7"/>
    <mergeCell ref="B8:D8"/>
    <mergeCell ref="B9:D9"/>
    <mergeCell ref="B1:D1"/>
    <mergeCell ref="P1:Q1"/>
    <mergeCell ref="B2:D2"/>
    <mergeCell ref="B3:D3"/>
    <mergeCell ref="B4:D4"/>
  </mergeCells>
  <conditionalFormatting sqref="D70:D71">
    <cfRule type="cellIs" dxfId="6" priority="38" stopIfTrue="1" operator="equal">
      <formula>"NEGATIVA"</formula>
    </cfRule>
  </conditionalFormatting>
  <conditionalFormatting sqref="E76 B73:D73 B54:B64 C54:C63 E88">
    <cfRule type="cellIs" dxfId="5" priority="35" stopIfTrue="1" operator="equal">
      <formula>"PUNTEGGIO CONFERMATO"</formula>
    </cfRule>
    <cfRule type="cellIs" dxfId="4" priority="36" stopIfTrue="1" operator="equal">
      <formula>"NO PUNTEGGIO"</formula>
    </cfRule>
  </conditionalFormatting>
  <conditionalFormatting sqref="B67:B72 C68">
    <cfRule type="cellIs" dxfId="3" priority="33" stopIfTrue="1" operator="equal">
      <formula>"NEGATIVA"</formula>
    </cfRule>
    <cfRule type="cellIs" dxfId="2" priority="34" stopIfTrue="1" operator="equal">
      <formula>"POSITIVA"</formula>
    </cfRule>
  </conditionalFormatting>
  <conditionalFormatting sqref="C42 B43:C43 B42:B46">
    <cfRule type="cellIs" dxfId="1" priority="32" stopIfTrue="1" operator="equal">
      <formula>"FARE DETERMINA PER RIDUZIONE OPERE"</formula>
    </cfRule>
  </conditionalFormatting>
  <conditionalFormatting sqref="B21:C30">
    <cfRule type="cellIs" dxfId="0" priority="6" stopIfTrue="1" operator="equal">
      <formula>"punteggio assegnato"</formula>
    </cfRule>
  </conditionalFormatting>
  <hyperlinks>
    <hyperlink ref="H7" r:id="rId1"/>
  </hyperlinks>
  <printOptions horizontalCentered="1"/>
  <pageMargins left="0.23622047244094491" right="0.19685039370078741" top="0.47244094488188981" bottom="0.98425196850393704" header="0.23622047244094491" footer="0.51181102362204722"/>
  <pageSetup paperSize="9" scale="85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ASSEGNAZIONE</vt:lpstr>
      <vt:lpstr>PROG. ESECUTIVO</vt:lpstr>
      <vt:lpstr>VARIAZIONE PROGETTO</vt:lpstr>
      <vt:lpstr>PERIZIA VARIANTE</vt:lpstr>
      <vt:lpstr>ASSEGNAZIONE!Area_stampa</vt:lpstr>
      <vt:lpstr>'PERIZIA VARIANTE'!Area_stampa</vt:lpstr>
      <vt:lpstr>'PROG. ESECUTIVO'!Area_stampa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Roggi</dc:creator>
  <cp:lastModifiedBy>Fabio Masenga</cp:lastModifiedBy>
  <cp:lastPrinted>2014-06-20T10:30:24Z</cp:lastPrinted>
  <dcterms:created xsi:type="dcterms:W3CDTF">2014-04-28T09:48:24Z</dcterms:created>
  <dcterms:modified xsi:type="dcterms:W3CDTF">2020-07-16T16:28:48Z</dcterms:modified>
</cp:coreProperties>
</file>